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Восстановл_Лист1" sheetId="1" r:id="rId1"/>
  </sheets>
  <definedNames>
    <definedName name="_xlnm.Print_Titles" localSheetId="0">'Восстановл_Лист1'!$3:$5</definedName>
    <definedName name="_xlnm.Print_Area" localSheetId="0">'Восстановл_Лист1'!$A$1:$L$131</definedName>
  </definedNames>
  <calcPr fullCalcOnLoad="1"/>
</workbook>
</file>

<file path=xl/sharedStrings.xml><?xml version="1.0" encoding="utf-8"?>
<sst xmlns="http://schemas.openxmlformats.org/spreadsheetml/2006/main" count="282" uniqueCount="242">
  <si>
    <t>40</t>
  </si>
  <si>
    <t>Департамент  житлово-комунального господарства  та будівництва ЗОДА</t>
  </si>
  <si>
    <t>250909</t>
  </si>
  <si>
    <t>Повернення коштів, наданих для кредитування  громадян на будівництво (реконструкцію) та придбання житла</t>
  </si>
  <si>
    <t>53</t>
  </si>
  <si>
    <t>Департамент агропромислового розвитку ЗОДА</t>
  </si>
  <si>
    <t>250912</t>
  </si>
  <si>
    <t>Повернення коштів, наданих для кредитування індивідуальних сільських забудовників</t>
  </si>
  <si>
    <t>01</t>
  </si>
  <si>
    <t>Запорізька обласна рада</t>
  </si>
  <si>
    <t>010116</t>
  </si>
  <si>
    <t>Органи мiсцевого самоврядування</t>
  </si>
  <si>
    <t>180409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</si>
  <si>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</si>
  <si>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03</t>
  </si>
  <si>
    <t>Запорізька обласна державна адміністрація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</si>
  <si>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</si>
  <si>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</si>
  <si>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091214</t>
  </si>
  <si>
    <t>Iншi установи та заклади</t>
  </si>
  <si>
    <t>08</t>
  </si>
  <si>
    <t xml:space="preserve"> Управління з питань внутрішньої політики  та зв'язків з громадськістю ОДА</t>
  </si>
  <si>
    <t>250404</t>
  </si>
  <si>
    <t>Іншi видатки</t>
  </si>
  <si>
    <t>10</t>
  </si>
  <si>
    <t>Департамент освіти і науки ЗОДА</t>
  </si>
  <si>
    <t>070301</t>
  </si>
  <si>
    <t>Загальноосвiтнi  школи-iнтернати, загальноосвітні санаторні школи-інтернати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</si>
  <si>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</si>
  <si>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</si>
  <si>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</si>
  <si>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</si>
  <si>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</si>
  <si>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Позашкiльнi заклади освiти, заходи iз позашкiльної роботи з дiтьми</t>
  </si>
  <si>
    <t>070501</t>
  </si>
  <si>
    <t>Професiйно-технiчнi  заклади освіти</t>
  </si>
  <si>
    <t>070601</t>
  </si>
  <si>
    <t>Вищi заклади освіти  I та II рiвнiв акредитацiї</t>
  </si>
  <si>
    <t>070802</t>
  </si>
  <si>
    <t>Методична робота, iншi заходи у сфері народної освiти</t>
  </si>
  <si>
    <t>070806</t>
  </si>
  <si>
    <t>Iншi заклади освiти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</si>
  <si>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</si>
  <si>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</si>
  <si>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</t>
  </si>
  <si>
    <t>Управління молоді, фізичної культури та спорту ЗОДА</t>
  </si>
  <si>
    <t>080400</t>
  </si>
  <si>
    <t>Спецiалiзованi полiклiнiки (в т.ч. диспансери, медико-санiтарнi частини, пересувнi консультативнi дiагностичнi центри  тощо, якi не мають лiжкового фонду)</t>
  </si>
  <si>
    <t>091103</t>
  </si>
  <si>
    <t>Соціальні програми i заходи державних органiв у справах молоді</t>
  </si>
  <si>
    <t>091105</t>
  </si>
  <si>
    <t>Утримання клубiв пiдлiткiв за мiсцем проживання</t>
  </si>
  <si>
    <t>091106</t>
  </si>
  <si>
    <t>Iншi видатки</t>
  </si>
  <si>
    <t>130102</t>
  </si>
  <si>
    <t>Проведення навчально-тренувальних зборiв i змагань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</si>
  <si>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</si>
  <si>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</si>
  <si>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</si>
  <si>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</si>
  <si>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</si>
  <si>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</si>
  <si>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</si>
  <si>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шкiл</t>
  </si>
  <si>
    <t>130113</t>
  </si>
  <si>
    <t>Централiзованi бухгалтерiї</t>
  </si>
  <si>
    <t>130114</t>
  </si>
  <si>
    <t>Забезпечення підготовки спортсменів вищих категорій школами вищої спортивної майстерності</t>
  </si>
  <si>
    <t>130115</t>
  </si>
  <si>
    <t>Центри "Спорт для всіх" та заходи з фізичної культури</t>
  </si>
  <si>
    <t>130203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</si>
  <si>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</t>
  </si>
  <si>
    <t>130205</t>
  </si>
  <si>
    <t>Фiнансова пiдтримка спортивних споруд, які належать громадським організаціям фізкультурно-спортивної спрямованості</t>
  </si>
  <si>
    <t>14</t>
  </si>
  <si>
    <t>Департамент охорони здоров'я ЗОДА</t>
  </si>
  <si>
    <t>080101</t>
  </si>
  <si>
    <t>Лікарні</t>
  </si>
  <si>
    <t>080102</t>
  </si>
  <si>
    <t>Територiальнi медичнi об'єднання</t>
  </si>
  <si>
    <t>080201</t>
  </si>
  <si>
    <t>Спецiалiзованi лiкарнi та iншi спецiалiзованi заклади (центри, диспансери, госпiталi для iнвалiдiв ВВВ, лепрозорiї, медико-санiтарнi частини  тощо, що мають лiжкову мережу)</t>
  </si>
  <si>
    <t>080203</t>
  </si>
  <si>
    <t>Перинатальні центри, пологовi будинки</t>
  </si>
  <si>
    <t>080206</t>
  </si>
  <si>
    <t>Санаторiї медичної реабiлiтацiї</t>
  </si>
  <si>
    <t>080207</t>
  </si>
  <si>
    <t>Будинки дитини</t>
  </si>
  <si>
    <t>080704</t>
  </si>
  <si>
    <t>Центри здоров'я i заходи у сфері санiтарної освiти</t>
  </si>
  <si>
    <t>081001</t>
  </si>
  <si>
    <t>Медико-соцiальнi експертнi комiсiї</t>
  </si>
  <si>
    <t>081002</t>
  </si>
  <si>
    <t>Iншi заходи по охоронi здоров'я</t>
  </si>
  <si>
    <t>081009</t>
  </si>
  <si>
    <t>Забезпечення централізованих заходів з лікування хворих на цукровий та нецукровий діабет</t>
  </si>
  <si>
    <t>110201</t>
  </si>
  <si>
    <t>Бiблiотеки</t>
  </si>
  <si>
    <t>15</t>
  </si>
  <si>
    <t>Департамент соціального захисту населення ЗОДА</t>
  </si>
  <si>
    <t>090212</t>
  </si>
  <si>
    <t>Пільги на медичне обслуговування громадянам, які постраждали внаслідок Чорнобильської катастрофи</t>
  </si>
  <si>
    <t>090403</t>
  </si>
  <si>
    <t>Виплата компенсацiї реабiлiтованим</t>
  </si>
  <si>
    <t>090412</t>
  </si>
  <si>
    <t>Iншi видатки на соціальний захист населення</t>
  </si>
  <si>
    <t>090417</t>
  </si>
  <si>
    <t>Витрати на поховання учасників бойових дій та інвалідів війни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</si>
  <si>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</si>
  <si>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</si>
  <si>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</si>
  <si>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</si>
  <si>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</si>
  <si>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</si>
  <si>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</si>
  <si>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</si>
  <si>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091206</t>
  </si>
  <si>
    <t>Центри соціальної реабілітації дітей - інвалідів;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</si>
  <si>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</si>
  <si>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</si>
  <si>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091212</t>
  </si>
  <si>
    <t>Обробка інформації з нарахування та виплати допомог і компенсацій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</si>
  <si>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</si>
  <si>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</si>
  <si>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</si>
  <si>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</si>
  <si>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20</t>
  </si>
  <si>
    <t>Служба у справах  дітей ЗОДА</t>
  </si>
  <si>
    <t>090700</t>
  </si>
  <si>
    <t>Утримання закладів, що надають соціальні послуги дітям, які опинились в складних життєвих обставинах</t>
  </si>
  <si>
    <t>090802</t>
  </si>
  <si>
    <t>Інші програми соціального захисту дітей</t>
  </si>
  <si>
    <t>24</t>
  </si>
  <si>
    <t>Департамент культури, туризму, національностей та релігій ЗОДА</t>
  </si>
  <si>
    <t>110101</t>
  </si>
  <si>
    <t>Творчi спiлки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</si>
  <si>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</si>
  <si>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</si>
  <si>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</si>
  <si>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</si>
  <si>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110104</t>
  </si>
  <si>
    <t>Видатки на заходи, передбаченi державними i мiсцевими програмами розвитку культури i мистецтва</t>
  </si>
  <si>
    <t>110202</t>
  </si>
  <si>
    <t>Музеї i виставки</t>
  </si>
  <si>
    <t>110502</t>
  </si>
  <si>
    <t>Iншi культурно-освiтнi заклади та заходи</t>
  </si>
  <si>
    <t>30</t>
  </si>
  <si>
    <t>Управління у справах преси та інформації ЗОДА</t>
  </si>
  <si>
    <t>120100</t>
  </si>
  <si>
    <t>Телебачення i радiомовлення</t>
  </si>
  <si>
    <t>120201</t>
  </si>
  <si>
    <t>Перiодичнi видання (газети та журнали)</t>
  </si>
  <si>
    <t>120400</t>
  </si>
  <si>
    <t>Iншi засоби масової iнформацiї</t>
  </si>
  <si>
    <t>100101</t>
  </si>
  <si>
    <t>Житлово-експлуатацiйне господарство</t>
  </si>
  <si>
    <t>100202</t>
  </si>
  <si>
    <t>Водопровiдно - каналiзацiйне господарство</t>
  </si>
  <si>
    <t>100209</t>
  </si>
  <si>
    <t>Заходи, пов"язані з поліпшенням питної води</t>
  </si>
  <si>
    <t>100301</t>
  </si>
  <si>
    <t>Збiр та вивезення смiття i вiдходiв, експлуатацiя каналiзацiйних систем</t>
  </si>
  <si>
    <t>150101</t>
  </si>
  <si>
    <t>Капiтальнi вкладення</t>
  </si>
  <si>
    <t>150122</t>
  </si>
  <si>
    <t>Інвестиційні проекти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</si>
  <si>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</si>
  <si>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</si>
  <si>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47</t>
  </si>
  <si>
    <t>Управління капітального будівництва ЗОДА</t>
  </si>
  <si>
    <t>150115</t>
  </si>
  <si>
    <t>Завершення проектів газифікації сільських населених пунктів з високим ступенем готовності</t>
  </si>
  <si>
    <t>170703</t>
  </si>
  <si>
    <t>Видатки на проведення робіт, пов"язаних з будiвництвом, реконструкцiєю, ремонтом та утриманням автомобiльних дорiг</t>
  </si>
  <si>
    <t>240601</t>
  </si>
  <si>
    <t>Охорона та раціональне використання природних ресурсів</t>
  </si>
  <si>
    <t>48</t>
  </si>
  <si>
    <t>Управління містобудування та архітектури ЗОДА</t>
  </si>
  <si>
    <t>160903</t>
  </si>
  <si>
    <t>Програми в галузі сільського господарства, лісового господарства, рибальства та мисливства</t>
  </si>
  <si>
    <t>60</t>
  </si>
  <si>
    <t>Департамент екології та природних ресурсів ЗОДА</t>
  </si>
  <si>
    <t>67</t>
  </si>
  <si>
    <t>Департамент з питань цивільного захисту населення ЗОДА</t>
  </si>
  <si>
    <t>240602</t>
  </si>
  <si>
    <t>Утилізація відходів</t>
  </si>
  <si>
    <t>73</t>
  </si>
  <si>
    <t>Департамент економічного розвитку і торгівлі ЗОДА</t>
  </si>
  <si>
    <t>180404</t>
  </si>
  <si>
    <t>Підтримка малого і середнього підприємництва</t>
  </si>
  <si>
    <t>76</t>
  </si>
  <si>
    <t>Департамент фінансів ЗОДА(в частині міжбюджетних транфертів, резервного фонду)</t>
  </si>
  <si>
    <t>250102</t>
  </si>
  <si>
    <t>Резервний фонд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</si>
  <si>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</si>
  <si>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</si>
  <si>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</si>
  <si>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</si>
  <si>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</si>
  <si>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</t>
  </si>
  <si>
    <t>250329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</si>
  <si>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  електроенергії, природного і скрапленого газу на  побутові потреби,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</si>
  <si>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</si>
  <si>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</si>
  <si>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</si>
  <si>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</si>
  <si>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</si>
  <si>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</si>
  <si>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250380</t>
  </si>
  <si>
    <t>Інші субвенції</t>
  </si>
  <si>
    <t>250908</t>
  </si>
  <si>
    <t>Надання пiльгового довгострокового кредиту громадянам на будiвництво (реконструкцiю) та  придбання житла</t>
  </si>
  <si>
    <t>250911</t>
  </si>
  <si>
    <t>Надання державного пiльгового кредиту iндивiдуальним сiльським забудовникам</t>
  </si>
  <si>
    <t>грн.</t>
  </si>
  <si>
    <t>Код</t>
  </si>
  <si>
    <t>Назва</t>
  </si>
  <si>
    <t>Загальний фонд</t>
  </si>
  <si>
    <t>Спеціальний фонд</t>
  </si>
  <si>
    <t>Розпис на рік з урахуванням змін</t>
  </si>
  <si>
    <t>Уточнений розпис на І кв. 2015 р.</t>
  </si>
  <si>
    <t>Виконано за І кв. 2015 р.</t>
  </si>
  <si>
    <t>Виконання плану</t>
  </si>
  <si>
    <t xml:space="preserve"> %</t>
  </si>
  <si>
    <t xml:space="preserve"> + / -</t>
  </si>
  <si>
    <t>Аналіз виконання видаткової частини обласного бюджету за тимчасовою класифікацією за І квартал 2015 року.</t>
  </si>
  <si>
    <t>Всього витрат</t>
  </si>
  <si>
    <t>у 8,6 рази</t>
  </si>
  <si>
    <t>у 1,9 рази</t>
  </si>
  <si>
    <t>у 4,1 рази</t>
  </si>
  <si>
    <t>у 3,2 рази</t>
  </si>
  <si>
    <t>у 2,9 рази</t>
  </si>
  <si>
    <t>у 49,7 рази</t>
  </si>
  <si>
    <t>у 6,1 рази</t>
  </si>
  <si>
    <t>у 16,5 рази</t>
  </si>
  <si>
    <t>у 9,3 рази</t>
  </si>
  <si>
    <t>у 12,7 рази</t>
  </si>
  <si>
    <t>у 7,9 рази</t>
  </si>
  <si>
    <t>у 3,7 рази</t>
  </si>
  <si>
    <t>у 9,1 рази</t>
  </si>
  <si>
    <t>у 4 рази</t>
  </si>
  <si>
    <t>у 10 раз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</si>
</sst>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_-* #,##0&quot;?&quot;_-;\-* #,##0&quot;?&quot;_-;_-* &quot;-&quot;&quot;?&quot;_-;_-@_-"/>
    <numFmt numFmtId="169" formatCode="_-* #,##0_?_-;\-* #,##0_?_-;_-* &quot;-&quot;_?_-;_-@_-"/>
    <numFmt numFmtId="170" formatCode="_-* #,##0.00&quot;?&quot;_-;\-* #,##0.00&quot;?&quot;_-;_-* &quot;-&quot;??&quot;?&quot;_-;_-@_-"/>
    <numFmt numFmtId="171" formatCode="_-* #,##0.00_?_-;\-* #,##0.00_?_-;_-* &quot;-&quot;??_?_-;_-@_-"/>
    <numFmt numFmtId="172" formatCode="#,##0.00_);\-#,##0.00"/>
    <numFmt numFmtId="173" formatCode="#,##0.0_);\-#,##0.0"/>
    <numFmt numFmtId="174" formatCode="#,##0.0"/>
  </numFmts>
  <fonts count="11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.0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sz val="8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 applyProtection="1">
      <alignment horizontal="right" vertical="center"/>
      <protection/>
    </xf>
    <xf numFmtId="174" fontId="5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/>
      <protection/>
    </xf>
    <xf numFmtId="3" fontId="7" fillId="2" borderId="1" xfId="0" applyNumberFormat="1" applyFont="1" applyFill="1" applyBorder="1" applyAlignment="1" applyProtection="1">
      <alignment horizontal="right" vertical="center"/>
      <protection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174" fontId="7" fillId="2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2">
      <selection activeCell="F24" sqref="F24"/>
    </sheetView>
  </sheetViews>
  <sheetFormatPr defaultColWidth="9.140625" defaultRowHeight="12.75"/>
  <cols>
    <col min="1" max="1" width="12.421875" style="0" customWidth="1"/>
    <col min="2" max="2" width="36.00390625" style="0" customWidth="1"/>
    <col min="3" max="3" width="18.140625" style="0" customWidth="1"/>
    <col min="4" max="4" width="17.421875" style="0" customWidth="1"/>
    <col min="5" max="5" width="17.140625" style="0" customWidth="1"/>
    <col min="6" max="6" width="10.28125" style="0" customWidth="1"/>
    <col min="7" max="7" width="17.140625" style="0" customWidth="1"/>
    <col min="8" max="9" width="15.28125" style="0" customWidth="1"/>
    <col min="10" max="10" width="15.421875" style="0" customWidth="1"/>
    <col min="11" max="11" width="11.421875" style="0" customWidth="1"/>
    <col min="12" max="12" width="16.7109375" style="0" customWidth="1"/>
    <col min="13" max="16384" width="11.421875" style="0" customWidth="1"/>
  </cols>
  <sheetData>
    <row r="1" spans="1:14" ht="15.75">
      <c r="A1" s="27" t="s">
        <v>225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7.2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3" t="s">
        <v>214</v>
      </c>
      <c r="M2" s="1"/>
      <c r="N2" s="1"/>
    </row>
    <row r="3" spans="1:14" ht="13.5">
      <c r="A3" s="23" t="s">
        <v>215</v>
      </c>
      <c r="B3" s="23" t="s">
        <v>216</v>
      </c>
      <c r="C3" s="25" t="s">
        <v>217</v>
      </c>
      <c r="D3" s="28"/>
      <c r="E3" s="28"/>
      <c r="F3" s="28"/>
      <c r="G3" s="29"/>
      <c r="H3" s="30" t="s">
        <v>218</v>
      </c>
      <c r="I3" s="28"/>
      <c r="J3" s="28"/>
      <c r="K3" s="28"/>
      <c r="L3" s="29"/>
      <c r="M3" s="1"/>
      <c r="N3" s="1"/>
    </row>
    <row r="4" spans="1:14" ht="15.75">
      <c r="A4" s="24"/>
      <c r="B4" s="24"/>
      <c r="C4" s="23" t="s">
        <v>219</v>
      </c>
      <c r="D4" s="23" t="s">
        <v>220</v>
      </c>
      <c r="E4" s="23" t="s">
        <v>221</v>
      </c>
      <c r="F4" s="25" t="s">
        <v>222</v>
      </c>
      <c r="G4" s="26"/>
      <c r="H4" s="23" t="s">
        <v>219</v>
      </c>
      <c r="I4" s="23" t="s">
        <v>220</v>
      </c>
      <c r="J4" s="23" t="s">
        <v>221</v>
      </c>
      <c r="K4" s="25" t="s">
        <v>222</v>
      </c>
      <c r="L4" s="26"/>
      <c r="M4" s="1"/>
      <c r="N4" s="1"/>
    </row>
    <row r="5" spans="1:14" ht="45.75" customHeight="1">
      <c r="A5" s="24"/>
      <c r="B5" s="24"/>
      <c r="C5" s="24"/>
      <c r="D5" s="24"/>
      <c r="E5" s="24"/>
      <c r="F5" s="4" t="s">
        <v>223</v>
      </c>
      <c r="G5" s="4" t="s">
        <v>224</v>
      </c>
      <c r="H5" s="24"/>
      <c r="I5" s="24"/>
      <c r="J5" s="24"/>
      <c r="K5" s="4" t="s">
        <v>223</v>
      </c>
      <c r="L5" s="4" t="s">
        <v>224</v>
      </c>
      <c r="M5" s="1"/>
      <c r="N5" s="1"/>
    </row>
    <row r="6" spans="1:12" ht="14.25">
      <c r="A6" s="9" t="s">
        <v>8</v>
      </c>
      <c r="B6" s="10" t="s">
        <v>9</v>
      </c>
      <c r="C6" s="7">
        <f>SUM(C7:C8)</f>
        <v>16504754</v>
      </c>
      <c r="D6" s="7">
        <f>SUM(D7:D8)</f>
        <v>5386103</v>
      </c>
      <c r="E6" s="8">
        <f>SUM(E7:E8)</f>
        <v>3204328.59</v>
      </c>
      <c r="F6" s="8">
        <f>E6/D6%</f>
        <v>59.4925234441302</v>
      </c>
      <c r="G6" s="8">
        <f>E6-D6</f>
        <v>-2181774.41</v>
      </c>
      <c r="H6" s="7">
        <f>SUM(H7:H8)</f>
        <v>4198776</v>
      </c>
      <c r="I6" s="7">
        <f>SUM(I7:I8)</f>
        <v>3932658</v>
      </c>
      <c r="J6" s="8">
        <f>SUM(J7:J8)</f>
        <v>68060</v>
      </c>
      <c r="K6" s="8">
        <f>J6/I6%</f>
        <v>1.7306361244735748</v>
      </c>
      <c r="L6" s="8">
        <f>J6-I6</f>
        <v>-3864598</v>
      </c>
    </row>
    <row r="7" spans="1:12" ht="15">
      <c r="A7" s="21" t="s">
        <v>10</v>
      </c>
      <c r="B7" s="22" t="s">
        <v>11</v>
      </c>
      <c r="C7" s="31">
        <v>16504754</v>
      </c>
      <c r="D7" s="31">
        <v>5386103</v>
      </c>
      <c r="E7" s="32">
        <v>3204328.59</v>
      </c>
      <c r="F7" s="12">
        <f aca="true" t="shared" si="0" ref="F7:F70">E7/D7%</f>
        <v>59.4925234441302</v>
      </c>
      <c r="G7" s="33">
        <f aca="true" t="shared" si="1" ref="G7:G70">E7-D7</f>
        <v>-2181774.41</v>
      </c>
      <c r="H7" s="31">
        <v>2620000</v>
      </c>
      <c r="I7" s="31">
        <v>2353882</v>
      </c>
      <c r="J7" s="32">
        <v>68060</v>
      </c>
      <c r="K7" s="12">
        <f>J7/I7%</f>
        <v>2.891393876158618</v>
      </c>
      <c r="L7" s="33">
        <f aca="true" t="shared" si="2" ref="L7:L70">J7-I7</f>
        <v>-2285822</v>
      </c>
    </row>
    <row r="8" spans="1:12" ht="45">
      <c r="A8" s="21" t="s">
        <v>12</v>
      </c>
      <c r="B8" s="22" t="s">
        <v>13</v>
      </c>
      <c r="C8" s="34"/>
      <c r="D8" s="34"/>
      <c r="E8" s="33"/>
      <c r="F8" s="12"/>
      <c r="G8" s="33">
        <f t="shared" si="1"/>
        <v>0</v>
      </c>
      <c r="H8" s="31">
        <v>1578776</v>
      </c>
      <c r="I8" s="31">
        <v>1578776</v>
      </c>
      <c r="J8" s="33"/>
      <c r="K8" s="12">
        <f>J8/I8%</f>
        <v>0</v>
      </c>
      <c r="L8" s="33">
        <f t="shared" si="2"/>
        <v>-1578776</v>
      </c>
    </row>
    <row r="9" spans="1:12" ht="28.5">
      <c r="A9" s="9" t="s">
        <v>14</v>
      </c>
      <c r="B9" s="10" t="s">
        <v>15</v>
      </c>
      <c r="C9" s="7">
        <f>SUM(C10:C11)</f>
        <v>2601500</v>
      </c>
      <c r="D9" s="7">
        <f>SUM(D10:D11)</f>
        <v>638419</v>
      </c>
      <c r="E9" s="8">
        <f>SUM(E10:E11)</f>
        <v>494397.73000000004</v>
      </c>
      <c r="F9" s="11">
        <f t="shared" si="0"/>
        <v>77.44094865597673</v>
      </c>
      <c r="G9" s="8">
        <f t="shared" si="1"/>
        <v>-144021.26999999996</v>
      </c>
      <c r="H9" s="7">
        <f>SUM(H10:H11)</f>
        <v>40000</v>
      </c>
      <c r="I9" s="7">
        <f>SUM(I10:I11)</f>
        <v>0</v>
      </c>
      <c r="J9" s="8">
        <f>SUM(J10:J11)</f>
        <v>0</v>
      </c>
      <c r="K9" s="12"/>
      <c r="L9" s="8">
        <f t="shared" si="2"/>
        <v>0</v>
      </c>
    </row>
    <row r="10" spans="1:12" ht="45">
      <c r="A10" s="21" t="s">
        <v>16</v>
      </c>
      <c r="B10" s="22" t="s">
        <v>17</v>
      </c>
      <c r="C10" s="31">
        <v>1493500</v>
      </c>
      <c r="D10" s="31">
        <v>375171</v>
      </c>
      <c r="E10" s="32">
        <v>301607.28</v>
      </c>
      <c r="F10" s="12">
        <f t="shared" si="0"/>
        <v>80.39194927113238</v>
      </c>
      <c r="G10" s="33">
        <f t="shared" si="1"/>
        <v>-73563.71999999997</v>
      </c>
      <c r="H10" s="31">
        <v>40000</v>
      </c>
      <c r="I10" s="34"/>
      <c r="J10" s="33"/>
      <c r="K10" s="12"/>
      <c r="L10" s="33">
        <f t="shared" si="2"/>
        <v>0</v>
      </c>
    </row>
    <row r="11" spans="1:12" ht="15">
      <c r="A11" s="21" t="s">
        <v>18</v>
      </c>
      <c r="B11" s="22" t="s">
        <v>19</v>
      </c>
      <c r="C11" s="31">
        <v>1108000</v>
      </c>
      <c r="D11" s="31">
        <v>263248</v>
      </c>
      <c r="E11" s="32">
        <v>192790.45</v>
      </c>
      <c r="F11" s="12">
        <f t="shared" si="0"/>
        <v>73.23529523491158</v>
      </c>
      <c r="G11" s="33">
        <f t="shared" si="1"/>
        <v>-70457.54999999999</v>
      </c>
      <c r="H11" s="34"/>
      <c r="I11" s="34"/>
      <c r="J11" s="33"/>
      <c r="K11" s="12"/>
      <c r="L11" s="33">
        <f t="shared" si="2"/>
        <v>0</v>
      </c>
    </row>
    <row r="12" spans="1:12" ht="42.75">
      <c r="A12" s="9" t="s">
        <v>20</v>
      </c>
      <c r="B12" s="10" t="s">
        <v>21</v>
      </c>
      <c r="C12" s="7">
        <f>SUM(C13)</f>
        <v>548300</v>
      </c>
      <c r="D12" s="7">
        <f>SUM(D13)</f>
        <v>0</v>
      </c>
      <c r="E12" s="8">
        <f>SUM(E13)</f>
        <v>0</v>
      </c>
      <c r="F12" s="12"/>
      <c r="G12" s="8">
        <f t="shared" si="1"/>
        <v>0</v>
      </c>
      <c r="H12" s="7">
        <f>SUM(H13)</f>
        <v>0</v>
      </c>
      <c r="I12" s="7">
        <f>SUM(I13)</f>
        <v>0</v>
      </c>
      <c r="J12" s="8">
        <f>SUM(J13)</f>
        <v>0</v>
      </c>
      <c r="K12" s="12"/>
      <c r="L12" s="8">
        <f t="shared" si="2"/>
        <v>0</v>
      </c>
    </row>
    <row r="13" spans="1:12" ht="15">
      <c r="A13" s="21" t="s">
        <v>22</v>
      </c>
      <c r="B13" s="22" t="s">
        <v>23</v>
      </c>
      <c r="C13" s="31">
        <v>548300</v>
      </c>
      <c r="D13" s="34"/>
      <c r="E13" s="33"/>
      <c r="F13" s="12"/>
      <c r="G13" s="33">
        <f t="shared" si="1"/>
        <v>0</v>
      </c>
      <c r="H13" s="34"/>
      <c r="I13" s="34"/>
      <c r="J13" s="33"/>
      <c r="K13" s="12"/>
      <c r="L13" s="33">
        <f t="shared" si="2"/>
        <v>0</v>
      </c>
    </row>
    <row r="14" spans="1:12" ht="28.5">
      <c r="A14" s="9" t="s">
        <v>24</v>
      </c>
      <c r="B14" s="10" t="s">
        <v>25</v>
      </c>
      <c r="C14" s="7">
        <f>SUM(C15:C24)</f>
        <v>759849727</v>
      </c>
      <c r="D14" s="7">
        <f>SUM(D15:D24)</f>
        <v>175658035</v>
      </c>
      <c r="E14" s="8">
        <f>SUM(E15:E24)</f>
        <v>157358200.38000003</v>
      </c>
      <c r="F14" s="11">
        <f t="shared" si="0"/>
        <v>89.58212493951673</v>
      </c>
      <c r="G14" s="8">
        <f t="shared" si="1"/>
        <v>-18299834.619999975</v>
      </c>
      <c r="H14" s="7">
        <f>SUM(H15:H24)</f>
        <v>35824076</v>
      </c>
      <c r="I14" s="7">
        <f>SUM(I15:I24)</f>
        <v>1096170</v>
      </c>
      <c r="J14" s="8">
        <f>SUM(J15:J24)</f>
        <v>9431313.84</v>
      </c>
      <c r="K14" s="11" t="s">
        <v>227</v>
      </c>
      <c r="L14" s="8">
        <f t="shared" si="2"/>
        <v>8335143.84</v>
      </c>
    </row>
    <row r="15" spans="1:12" ht="22.5">
      <c r="A15" s="21" t="s">
        <v>26</v>
      </c>
      <c r="B15" s="22" t="s">
        <v>27</v>
      </c>
      <c r="C15" s="31">
        <v>134368462</v>
      </c>
      <c r="D15" s="31">
        <v>31451206</v>
      </c>
      <c r="E15" s="32">
        <v>28115357.32</v>
      </c>
      <c r="F15" s="12">
        <f t="shared" si="0"/>
        <v>89.39357466928296</v>
      </c>
      <c r="G15" s="33">
        <f t="shared" si="1"/>
        <v>-3335848.6799999997</v>
      </c>
      <c r="H15" s="31">
        <v>1220192</v>
      </c>
      <c r="I15" s="31">
        <v>113504</v>
      </c>
      <c r="J15" s="32">
        <v>216077.57</v>
      </c>
      <c r="K15" s="12" t="s">
        <v>228</v>
      </c>
      <c r="L15" s="33">
        <f t="shared" si="2"/>
        <v>102573.57</v>
      </c>
    </row>
    <row r="16" spans="1:12" ht="33.75">
      <c r="A16" s="21" t="s">
        <v>28</v>
      </c>
      <c r="B16" s="22" t="s">
        <v>29</v>
      </c>
      <c r="C16" s="31">
        <v>224039011</v>
      </c>
      <c r="D16" s="31">
        <v>52622720</v>
      </c>
      <c r="E16" s="32">
        <v>46484327.2</v>
      </c>
      <c r="F16" s="12">
        <f t="shared" si="0"/>
        <v>88.33509024238961</v>
      </c>
      <c r="G16" s="33">
        <f t="shared" si="1"/>
        <v>-6138392.799999997</v>
      </c>
      <c r="H16" s="31">
        <v>4525837</v>
      </c>
      <c r="I16" s="31">
        <v>958666</v>
      </c>
      <c r="J16" s="32">
        <v>1297205.05</v>
      </c>
      <c r="K16" s="12">
        <f>J16/I16%</f>
        <v>135.31355550316795</v>
      </c>
      <c r="L16" s="33">
        <f t="shared" si="2"/>
        <v>338539.05000000005</v>
      </c>
    </row>
    <row r="17" spans="1:12" ht="67.5">
      <c r="A17" s="21" t="s">
        <v>30</v>
      </c>
      <c r="B17" s="22" t="s">
        <v>31</v>
      </c>
      <c r="C17" s="31">
        <v>46722787</v>
      </c>
      <c r="D17" s="31">
        <v>10046558</v>
      </c>
      <c r="E17" s="32">
        <v>8076986.36</v>
      </c>
      <c r="F17" s="12">
        <f t="shared" si="0"/>
        <v>80.39555796124404</v>
      </c>
      <c r="G17" s="33">
        <f t="shared" si="1"/>
        <v>-1969571.6399999997</v>
      </c>
      <c r="H17" s="31">
        <v>1134846</v>
      </c>
      <c r="I17" s="31">
        <v>24000</v>
      </c>
      <c r="J17" s="32">
        <v>99212.27</v>
      </c>
      <c r="K17" s="12" t="s">
        <v>229</v>
      </c>
      <c r="L17" s="33">
        <f t="shared" si="2"/>
        <v>75212.27</v>
      </c>
    </row>
    <row r="18" spans="1:12" ht="22.5">
      <c r="A18" s="21" t="s">
        <v>32</v>
      </c>
      <c r="B18" s="22" t="s">
        <v>33</v>
      </c>
      <c r="C18" s="31">
        <v>14619270</v>
      </c>
      <c r="D18" s="31">
        <v>4090488</v>
      </c>
      <c r="E18" s="32">
        <v>3787357.41</v>
      </c>
      <c r="F18" s="12">
        <f t="shared" si="0"/>
        <v>92.58937833334312</v>
      </c>
      <c r="G18" s="33">
        <f t="shared" si="1"/>
        <v>-303130.58999999985</v>
      </c>
      <c r="H18" s="31">
        <v>211079</v>
      </c>
      <c r="I18" s="34"/>
      <c r="J18" s="32">
        <v>74916.85</v>
      </c>
      <c r="K18" s="12"/>
      <c r="L18" s="33">
        <f t="shared" si="2"/>
        <v>74916.85</v>
      </c>
    </row>
    <row r="19" spans="1:12" ht="15">
      <c r="A19" s="21" t="s">
        <v>34</v>
      </c>
      <c r="B19" s="22" t="s">
        <v>35</v>
      </c>
      <c r="C19" s="31">
        <v>283305976</v>
      </c>
      <c r="D19" s="31">
        <v>64150362</v>
      </c>
      <c r="E19" s="32">
        <v>59491478.06</v>
      </c>
      <c r="F19" s="12">
        <f t="shared" si="0"/>
        <v>92.73755627442914</v>
      </c>
      <c r="G19" s="33">
        <f t="shared" si="1"/>
        <v>-4658883.939999998</v>
      </c>
      <c r="H19" s="31">
        <v>25477422</v>
      </c>
      <c r="I19" s="34"/>
      <c r="J19" s="32">
        <v>6953538.86</v>
      </c>
      <c r="K19" s="12"/>
      <c r="L19" s="33">
        <f t="shared" si="2"/>
        <v>6953538.86</v>
      </c>
    </row>
    <row r="20" spans="1:12" ht="15">
      <c r="A20" s="21" t="s">
        <v>36</v>
      </c>
      <c r="B20" s="22" t="s">
        <v>37</v>
      </c>
      <c r="C20" s="31">
        <v>26171722</v>
      </c>
      <c r="D20" s="31">
        <v>6712546</v>
      </c>
      <c r="E20" s="32">
        <v>5920836.29</v>
      </c>
      <c r="F20" s="12">
        <f t="shared" si="0"/>
        <v>88.205522762898</v>
      </c>
      <c r="G20" s="33">
        <f t="shared" si="1"/>
        <v>-791709.71</v>
      </c>
      <c r="H20" s="31">
        <v>2954700</v>
      </c>
      <c r="I20" s="34"/>
      <c r="J20" s="32">
        <v>666165.12</v>
      </c>
      <c r="K20" s="12"/>
      <c r="L20" s="33">
        <f t="shared" si="2"/>
        <v>666165.12</v>
      </c>
    </row>
    <row r="21" spans="1:12" ht="45">
      <c r="A21" s="21" t="s">
        <v>16</v>
      </c>
      <c r="B21" s="22" t="s">
        <v>17</v>
      </c>
      <c r="C21" s="31">
        <v>22139197</v>
      </c>
      <c r="D21" s="31">
        <v>5658498</v>
      </c>
      <c r="E21" s="32">
        <v>4661392.77</v>
      </c>
      <c r="F21" s="12">
        <f t="shared" si="0"/>
        <v>82.3786236206145</v>
      </c>
      <c r="G21" s="33">
        <f t="shared" si="1"/>
        <v>-997105.2300000004</v>
      </c>
      <c r="H21" s="31">
        <v>300000</v>
      </c>
      <c r="I21" s="34"/>
      <c r="J21" s="32">
        <v>119666.87</v>
      </c>
      <c r="K21" s="12"/>
      <c r="L21" s="33">
        <f t="shared" si="2"/>
        <v>119666.87</v>
      </c>
    </row>
    <row r="22" spans="1:12" ht="22.5">
      <c r="A22" s="21" t="s">
        <v>38</v>
      </c>
      <c r="B22" s="22" t="s">
        <v>39</v>
      </c>
      <c r="C22" s="31">
        <v>153884</v>
      </c>
      <c r="D22" s="31">
        <v>45884</v>
      </c>
      <c r="E22" s="32">
        <v>16884</v>
      </c>
      <c r="F22" s="12">
        <f t="shared" si="0"/>
        <v>36.79714061546509</v>
      </c>
      <c r="G22" s="33">
        <f t="shared" si="1"/>
        <v>-29000</v>
      </c>
      <c r="H22" s="34"/>
      <c r="I22" s="34"/>
      <c r="J22" s="33"/>
      <c r="K22" s="12"/>
      <c r="L22" s="33">
        <f t="shared" si="2"/>
        <v>0</v>
      </c>
    </row>
    <row r="23" spans="1:12" ht="15">
      <c r="A23" s="21" t="s">
        <v>40</v>
      </c>
      <c r="B23" s="22" t="s">
        <v>41</v>
      </c>
      <c r="C23" s="31">
        <v>3329418</v>
      </c>
      <c r="D23" s="31">
        <v>879773</v>
      </c>
      <c r="E23" s="32">
        <v>803580.97</v>
      </c>
      <c r="F23" s="12">
        <f t="shared" si="0"/>
        <v>91.33958077822348</v>
      </c>
      <c r="G23" s="33">
        <f t="shared" si="1"/>
        <v>-76192.03000000003</v>
      </c>
      <c r="H23" s="34"/>
      <c r="I23" s="34"/>
      <c r="J23" s="32">
        <v>4531.25</v>
      </c>
      <c r="K23" s="12"/>
      <c r="L23" s="33">
        <f t="shared" si="2"/>
        <v>4531.25</v>
      </c>
    </row>
    <row r="24" spans="1:12" ht="56.25">
      <c r="A24" s="21" t="s">
        <v>42</v>
      </c>
      <c r="B24" s="22" t="s">
        <v>43</v>
      </c>
      <c r="C24" s="31">
        <v>5000000</v>
      </c>
      <c r="D24" s="34"/>
      <c r="E24" s="33"/>
      <c r="F24" s="12"/>
      <c r="G24" s="33">
        <f t="shared" si="1"/>
        <v>0</v>
      </c>
      <c r="H24" s="34"/>
      <c r="I24" s="34"/>
      <c r="J24" s="33"/>
      <c r="K24" s="12"/>
      <c r="L24" s="33">
        <f t="shared" si="2"/>
        <v>0</v>
      </c>
    </row>
    <row r="25" spans="1:12" ht="28.5">
      <c r="A25" s="9" t="s">
        <v>44</v>
      </c>
      <c r="B25" s="10" t="s">
        <v>45</v>
      </c>
      <c r="C25" s="7">
        <f>SUM(C26:C41)</f>
        <v>37347846</v>
      </c>
      <c r="D25" s="7">
        <f>SUM(D26:D41)</f>
        <v>10018725</v>
      </c>
      <c r="E25" s="8">
        <f>SUM(E26:E41)</f>
        <v>7731748.16</v>
      </c>
      <c r="F25" s="11">
        <f t="shared" si="0"/>
        <v>77.17297520393065</v>
      </c>
      <c r="G25" s="8">
        <f t="shared" si="1"/>
        <v>-2286976.84</v>
      </c>
      <c r="H25" s="7">
        <f>SUM(H26:H41)</f>
        <v>2255369</v>
      </c>
      <c r="I25" s="7">
        <f>SUM(I26:I41)</f>
        <v>394419</v>
      </c>
      <c r="J25" s="8">
        <f>SUM(J26:J41)</f>
        <v>414437.99</v>
      </c>
      <c r="K25" s="11">
        <f>J25/I25%</f>
        <v>105.07556431104992</v>
      </c>
      <c r="L25" s="8">
        <f t="shared" si="2"/>
        <v>20018.98999999999</v>
      </c>
    </row>
    <row r="26" spans="1:12" ht="67.5">
      <c r="A26" s="21" t="s">
        <v>30</v>
      </c>
      <c r="B26" s="22" t="s">
        <v>31</v>
      </c>
      <c r="C26" s="31">
        <v>6140463</v>
      </c>
      <c r="D26" s="31">
        <v>1804312</v>
      </c>
      <c r="E26" s="32">
        <v>1503515.2</v>
      </c>
      <c r="F26" s="12">
        <f t="shared" si="0"/>
        <v>83.32900296622758</v>
      </c>
      <c r="G26" s="33">
        <f t="shared" si="1"/>
        <v>-300796.80000000005</v>
      </c>
      <c r="H26" s="31">
        <v>111100</v>
      </c>
      <c r="I26" s="34"/>
      <c r="J26" s="33"/>
      <c r="K26" s="12"/>
      <c r="L26" s="33">
        <f t="shared" si="2"/>
        <v>0</v>
      </c>
    </row>
    <row r="27" spans="1:12" ht="45">
      <c r="A27" s="21" t="s">
        <v>46</v>
      </c>
      <c r="B27" s="22" t="s">
        <v>47</v>
      </c>
      <c r="C27" s="31">
        <v>1591644</v>
      </c>
      <c r="D27" s="31">
        <v>406502</v>
      </c>
      <c r="E27" s="32">
        <v>377097.43</v>
      </c>
      <c r="F27" s="12">
        <f t="shared" si="0"/>
        <v>92.7664390335103</v>
      </c>
      <c r="G27" s="33">
        <f t="shared" si="1"/>
        <v>-29404.570000000007</v>
      </c>
      <c r="H27" s="31">
        <v>77500</v>
      </c>
      <c r="I27" s="34"/>
      <c r="J27" s="33"/>
      <c r="K27" s="12"/>
      <c r="L27" s="33">
        <f t="shared" si="2"/>
        <v>0</v>
      </c>
    </row>
    <row r="28" spans="1:12" ht="22.5">
      <c r="A28" s="21" t="s">
        <v>48</v>
      </c>
      <c r="B28" s="22" t="s">
        <v>49</v>
      </c>
      <c r="C28" s="31">
        <v>357534</v>
      </c>
      <c r="D28" s="31">
        <v>12534</v>
      </c>
      <c r="E28" s="32">
        <v>12533.84</v>
      </c>
      <c r="F28" s="12">
        <f t="shared" si="0"/>
        <v>99.99872347215573</v>
      </c>
      <c r="G28" s="33">
        <f t="shared" si="1"/>
        <v>-0.15999999999985448</v>
      </c>
      <c r="H28" s="34"/>
      <c r="I28" s="34"/>
      <c r="J28" s="33"/>
      <c r="K28" s="12"/>
      <c r="L28" s="33">
        <f t="shared" si="2"/>
        <v>0</v>
      </c>
    </row>
    <row r="29" spans="1:12" ht="22.5">
      <c r="A29" s="21" t="s">
        <v>50</v>
      </c>
      <c r="B29" s="22" t="s">
        <v>51</v>
      </c>
      <c r="C29" s="31">
        <v>774148</v>
      </c>
      <c r="D29" s="31">
        <v>186247</v>
      </c>
      <c r="E29" s="32">
        <v>153483.97</v>
      </c>
      <c r="F29" s="12">
        <f t="shared" si="0"/>
        <v>82.40882806166006</v>
      </c>
      <c r="G29" s="33">
        <f t="shared" si="1"/>
        <v>-32763.03</v>
      </c>
      <c r="H29" s="34"/>
      <c r="I29" s="34"/>
      <c r="J29" s="33"/>
      <c r="K29" s="12"/>
      <c r="L29" s="33">
        <f t="shared" si="2"/>
        <v>0</v>
      </c>
    </row>
    <row r="30" spans="1:12" ht="15">
      <c r="A30" s="21" t="s">
        <v>52</v>
      </c>
      <c r="B30" s="22" t="s">
        <v>53</v>
      </c>
      <c r="C30" s="31">
        <v>935055</v>
      </c>
      <c r="D30" s="31">
        <v>264794</v>
      </c>
      <c r="E30" s="32">
        <v>214182.76</v>
      </c>
      <c r="F30" s="12">
        <f t="shared" si="0"/>
        <v>80.88656087373582</v>
      </c>
      <c r="G30" s="33">
        <f t="shared" si="1"/>
        <v>-50611.23999999999</v>
      </c>
      <c r="H30" s="31">
        <v>1376419</v>
      </c>
      <c r="I30" s="31">
        <v>364419</v>
      </c>
      <c r="J30" s="32">
        <v>317202.85</v>
      </c>
      <c r="K30" s="12">
        <f>J30/I30%</f>
        <v>87.04344449658223</v>
      </c>
      <c r="L30" s="33">
        <f t="shared" si="2"/>
        <v>-47216.15000000002</v>
      </c>
    </row>
    <row r="31" spans="1:12" ht="56.25">
      <c r="A31" s="21" t="s">
        <v>42</v>
      </c>
      <c r="B31" s="22" t="s">
        <v>43</v>
      </c>
      <c r="C31" s="31">
        <v>400000</v>
      </c>
      <c r="D31" s="34"/>
      <c r="E31" s="33"/>
      <c r="F31" s="12"/>
      <c r="G31" s="33">
        <f t="shared" si="1"/>
        <v>0</v>
      </c>
      <c r="H31" s="34"/>
      <c r="I31" s="34"/>
      <c r="J31" s="33"/>
      <c r="K31" s="12"/>
      <c r="L31" s="33">
        <f t="shared" si="2"/>
        <v>0</v>
      </c>
    </row>
    <row r="32" spans="1:12" ht="22.5">
      <c r="A32" s="21" t="s">
        <v>54</v>
      </c>
      <c r="B32" s="22" t="s">
        <v>55</v>
      </c>
      <c r="C32" s="31">
        <v>2919189</v>
      </c>
      <c r="D32" s="31">
        <v>979672</v>
      </c>
      <c r="E32" s="32">
        <v>348072.07</v>
      </c>
      <c r="F32" s="12">
        <f t="shared" si="0"/>
        <v>35.52944965253677</v>
      </c>
      <c r="G32" s="33">
        <f t="shared" si="1"/>
        <v>-631599.9299999999</v>
      </c>
      <c r="H32" s="34"/>
      <c r="I32" s="34"/>
      <c r="J32" s="33"/>
      <c r="K32" s="12"/>
      <c r="L32" s="33">
        <f t="shared" si="2"/>
        <v>0</v>
      </c>
    </row>
    <row r="33" spans="1:12" ht="22.5">
      <c r="A33" s="21" t="s">
        <v>56</v>
      </c>
      <c r="B33" s="22" t="s">
        <v>57</v>
      </c>
      <c r="C33" s="31">
        <v>1287041</v>
      </c>
      <c r="D33" s="31">
        <v>310536</v>
      </c>
      <c r="E33" s="32">
        <v>300086.19</v>
      </c>
      <c r="F33" s="12">
        <f t="shared" si="0"/>
        <v>96.63491189427313</v>
      </c>
      <c r="G33" s="33">
        <f t="shared" si="1"/>
        <v>-10449.809999999998</v>
      </c>
      <c r="H33" s="34"/>
      <c r="I33" s="34"/>
      <c r="J33" s="33"/>
      <c r="K33" s="12"/>
      <c r="L33" s="33">
        <f t="shared" si="2"/>
        <v>0</v>
      </c>
    </row>
    <row r="34" spans="1:12" ht="22.5">
      <c r="A34" s="21" t="s">
        <v>58</v>
      </c>
      <c r="B34" s="22" t="s">
        <v>59</v>
      </c>
      <c r="C34" s="31">
        <v>135000</v>
      </c>
      <c r="D34" s="31">
        <v>91269</v>
      </c>
      <c r="E34" s="32">
        <v>77681.42</v>
      </c>
      <c r="F34" s="12">
        <f t="shared" si="0"/>
        <v>85.11260121180247</v>
      </c>
      <c r="G34" s="33">
        <f t="shared" si="1"/>
        <v>-13587.580000000002</v>
      </c>
      <c r="H34" s="34"/>
      <c r="I34" s="34"/>
      <c r="J34" s="33"/>
      <c r="K34" s="12"/>
      <c r="L34" s="33">
        <f t="shared" si="2"/>
        <v>0</v>
      </c>
    </row>
    <row r="35" spans="1:12" ht="22.5">
      <c r="A35" s="21" t="s">
        <v>60</v>
      </c>
      <c r="B35" s="22" t="s">
        <v>61</v>
      </c>
      <c r="C35" s="31">
        <v>97492</v>
      </c>
      <c r="D35" s="31">
        <v>57453</v>
      </c>
      <c r="E35" s="32">
        <v>28365.87</v>
      </c>
      <c r="F35" s="12">
        <f t="shared" si="0"/>
        <v>49.37230431831236</v>
      </c>
      <c r="G35" s="33">
        <f t="shared" si="1"/>
        <v>-29087.13</v>
      </c>
      <c r="H35" s="34"/>
      <c r="I35" s="34"/>
      <c r="J35" s="33"/>
      <c r="K35" s="12"/>
      <c r="L35" s="33">
        <f t="shared" si="2"/>
        <v>0</v>
      </c>
    </row>
    <row r="36" spans="1:12" ht="22.5">
      <c r="A36" s="21" t="s">
        <v>62</v>
      </c>
      <c r="B36" s="22" t="s">
        <v>63</v>
      </c>
      <c r="C36" s="31">
        <v>1200446</v>
      </c>
      <c r="D36" s="31">
        <v>356376</v>
      </c>
      <c r="E36" s="32">
        <v>334819.29</v>
      </c>
      <c r="F36" s="12">
        <f t="shared" si="0"/>
        <v>93.9511330729342</v>
      </c>
      <c r="G36" s="33">
        <f t="shared" si="1"/>
        <v>-21556.71000000002</v>
      </c>
      <c r="H36" s="34"/>
      <c r="I36" s="34"/>
      <c r="J36" s="33"/>
      <c r="K36" s="12"/>
      <c r="L36" s="33">
        <f t="shared" si="2"/>
        <v>0</v>
      </c>
    </row>
    <row r="37" spans="1:12" ht="15">
      <c r="A37" s="21" t="s">
        <v>64</v>
      </c>
      <c r="B37" s="22" t="s">
        <v>65</v>
      </c>
      <c r="C37" s="31">
        <v>673505</v>
      </c>
      <c r="D37" s="31">
        <v>185066</v>
      </c>
      <c r="E37" s="32">
        <v>165700.16</v>
      </c>
      <c r="F37" s="12">
        <f t="shared" si="0"/>
        <v>89.53571158397544</v>
      </c>
      <c r="G37" s="33">
        <f t="shared" si="1"/>
        <v>-19365.839999999997</v>
      </c>
      <c r="H37" s="34"/>
      <c r="I37" s="34"/>
      <c r="J37" s="33"/>
      <c r="K37" s="12"/>
      <c r="L37" s="33">
        <f t="shared" si="2"/>
        <v>0</v>
      </c>
    </row>
    <row r="38" spans="1:12" ht="33.75">
      <c r="A38" s="21" t="s">
        <v>66</v>
      </c>
      <c r="B38" s="22" t="s">
        <v>67</v>
      </c>
      <c r="C38" s="31">
        <v>6147537</v>
      </c>
      <c r="D38" s="31">
        <v>1831748</v>
      </c>
      <c r="E38" s="32">
        <v>1480529.96</v>
      </c>
      <c r="F38" s="12">
        <f t="shared" si="0"/>
        <v>80.8260721452951</v>
      </c>
      <c r="G38" s="33">
        <f t="shared" si="1"/>
        <v>-351218.04000000004</v>
      </c>
      <c r="H38" s="31">
        <v>690350</v>
      </c>
      <c r="I38" s="31">
        <v>30000</v>
      </c>
      <c r="J38" s="32">
        <v>97235.14</v>
      </c>
      <c r="K38" s="12" t="s">
        <v>230</v>
      </c>
      <c r="L38" s="33">
        <f t="shared" si="2"/>
        <v>67235.14</v>
      </c>
    </row>
    <row r="39" spans="1:12" ht="22.5">
      <c r="A39" s="21" t="s">
        <v>68</v>
      </c>
      <c r="B39" s="22" t="s">
        <v>69</v>
      </c>
      <c r="C39" s="31">
        <v>473692</v>
      </c>
      <c r="D39" s="31">
        <v>142031</v>
      </c>
      <c r="E39" s="32">
        <v>123812.8</v>
      </c>
      <c r="F39" s="12">
        <f t="shared" si="0"/>
        <v>87.1730819328175</v>
      </c>
      <c r="G39" s="33">
        <f t="shared" si="1"/>
        <v>-18218.199999999997</v>
      </c>
      <c r="H39" s="34"/>
      <c r="I39" s="34"/>
      <c r="J39" s="33"/>
      <c r="K39" s="12"/>
      <c r="L39" s="33">
        <f t="shared" si="2"/>
        <v>0</v>
      </c>
    </row>
    <row r="40" spans="1:12" ht="45">
      <c r="A40" s="21" t="s">
        <v>70</v>
      </c>
      <c r="B40" s="22" t="s">
        <v>71</v>
      </c>
      <c r="C40" s="31">
        <v>13223700</v>
      </c>
      <c r="D40" s="31">
        <v>3146475</v>
      </c>
      <c r="E40" s="32">
        <v>2398846.28</v>
      </c>
      <c r="F40" s="12">
        <f t="shared" si="0"/>
        <v>76.23916541526629</v>
      </c>
      <c r="G40" s="33">
        <f t="shared" si="1"/>
        <v>-747628.7200000002</v>
      </c>
      <c r="H40" s="34"/>
      <c r="I40" s="34"/>
      <c r="J40" s="33"/>
      <c r="K40" s="12"/>
      <c r="L40" s="33">
        <f t="shared" si="2"/>
        <v>0</v>
      </c>
    </row>
    <row r="41" spans="1:12" ht="33.75">
      <c r="A41" s="21" t="s">
        <v>72</v>
      </c>
      <c r="B41" s="22" t="s">
        <v>73</v>
      </c>
      <c r="C41" s="31">
        <v>991400</v>
      </c>
      <c r="D41" s="31">
        <v>243710</v>
      </c>
      <c r="E41" s="32">
        <v>213020.92</v>
      </c>
      <c r="F41" s="12">
        <f t="shared" si="0"/>
        <v>87.40754175044111</v>
      </c>
      <c r="G41" s="33">
        <f t="shared" si="1"/>
        <v>-30689.079999999987</v>
      </c>
      <c r="H41" s="34"/>
      <c r="I41" s="34"/>
      <c r="J41" s="33"/>
      <c r="K41" s="12"/>
      <c r="L41" s="33">
        <f t="shared" si="2"/>
        <v>0</v>
      </c>
    </row>
    <row r="42" spans="1:12" ht="28.5">
      <c r="A42" s="9" t="s">
        <v>74</v>
      </c>
      <c r="B42" s="10" t="s">
        <v>75</v>
      </c>
      <c r="C42" s="7">
        <f>SUM(C43:C55)</f>
        <v>918999872</v>
      </c>
      <c r="D42" s="7">
        <f>SUM(D43:D55)</f>
        <v>235411352</v>
      </c>
      <c r="E42" s="8">
        <f>SUM(E43:E55)</f>
        <v>206765600.35999998</v>
      </c>
      <c r="F42" s="11">
        <f t="shared" si="0"/>
        <v>87.83161840045844</v>
      </c>
      <c r="G42" s="8">
        <f t="shared" si="1"/>
        <v>-28645751.640000015</v>
      </c>
      <c r="H42" s="7">
        <f>SUM(H43:H55)</f>
        <v>97683556</v>
      </c>
      <c r="I42" s="7">
        <f>SUM(I43:I55)</f>
        <v>12018791</v>
      </c>
      <c r="J42" s="8">
        <f>SUM(J43:J55)</f>
        <v>34557174.7</v>
      </c>
      <c r="K42" s="11" t="s">
        <v>231</v>
      </c>
      <c r="L42" s="8">
        <f t="shared" si="2"/>
        <v>22538383.700000003</v>
      </c>
    </row>
    <row r="43" spans="1:12" ht="15">
      <c r="A43" s="21" t="s">
        <v>36</v>
      </c>
      <c r="B43" s="22" t="s">
        <v>37</v>
      </c>
      <c r="C43" s="31">
        <v>31413894</v>
      </c>
      <c r="D43" s="31">
        <v>7728661</v>
      </c>
      <c r="E43" s="32">
        <v>7279453.84</v>
      </c>
      <c r="F43" s="12">
        <f t="shared" si="0"/>
        <v>94.187775088078</v>
      </c>
      <c r="G43" s="33">
        <f t="shared" si="1"/>
        <v>-449207.16000000015</v>
      </c>
      <c r="H43" s="31">
        <v>12129908</v>
      </c>
      <c r="I43" s="31">
        <v>50000</v>
      </c>
      <c r="J43" s="32">
        <v>2484359.22</v>
      </c>
      <c r="K43" s="12" t="s">
        <v>232</v>
      </c>
      <c r="L43" s="33">
        <f t="shared" si="2"/>
        <v>2434359.22</v>
      </c>
    </row>
    <row r="44" spans="1:12" ht="45">
      <c r="A44" s="21" t="s">
        <v>16</v>
      </c>
      <c r="B44" s="22" t="s">
        <v>17</v>
      </c>
      <c r="C44" s="31">
        <v>1437100</v>
      </c>
      <c r="D44" s="31">
        <v>358505</v>
      </c>
      <c r="E44" s="32">
        <v>281148.87</v>
      </c>
      <c r="F44" s="12">
        <f t="shared" si="0"/>
        <v>78.42257988033639</v>
      </c>
      <c r="G44" s="33">
        <f t="shared" si="1"/>
        <v>-77356.13</v>
      </c>
      <c r="H44" s="31">
        <v>796463</v>
      </c>
      <c r="I44" s="34"/>
      <c r="J44" s="32">
        <v>212452</v>
      </c>
      <c r="K44" s="12"/>
      <c r="L44" s="33">
        <f t="shared" si="2"/>
        <v>212452</v>
      </c>
    </row>
    <row r="45" spans="1:12" ht="15">
      <c r="A45" s="21" t="s">
        <v>76</v>
      </c>
      <c r="B45" s="22" t="s">
        <v>77</v>
      </c>
      <c r="C45" s="31">
        <v>100278208</v>
      </c>
      <c r="D45" s="31">
        <v>28159220</v>
      </c>
      <c r="E45" s="32">
        <v>22020484.5</v>
      </c>
      <c r="F45" s="12">
        <f t="shared" si="0"/>
        <v>78.19990930146503</v>
      </c>
      <c r="G45" s="33">
        <f t="shared" si="1"/>
        <v>-6138735.5</v>
      </c>
      <c r="H45" s="31">
        <v>20581840</v>
      </c>
      <c r="I45" s="31">
        <v>990820</v>
      </c>
      <c r="J45" s="32">
        <v>6065682.74</v>
      </c>
      <c r="K45" s="12" t="s">
        <v>233</v>
      </c>
      <c r="L45" s="33">
        <f t="shared" si="2"/>
        <v>5074862.74</v>
      </c>
    </row>
    <row r="46" spans="1:12" ht="15">
      <c r="A46" s="21" t="s">
        <v>78</v>
      </c>
      <c r="B46" s="22" t="s">
        <v>79</v>
      </c>
      <c r="C46" s="31">
        <v>473318146</v>
      </c>
      <c r="D46" s="31">
        <v>121240238</v>
      </c>
      <c r="E46" s="32">
        <v>110067081.98</v>
      </c>
      <c r="F46" s="12">
        <f t="shared" si="0"/>
        <v>90.78428399323995</v>
      </c>
      <c r="G46" s="33">
        <f t="shared" si="1"/>
        <v>-11173156.019999996</v>
      </c>
      <c r="H46" s="31">
        <v>9909510</v>
      </c>
      <c r="I46" s="31">
        <v>466600</v>
      </c>
      <c r="J46" s="32">
        <v>7703020.27</v>
      </c>
      <c r="K46" s="12" t="s">
        <v>234</v>
      </c>
      <c r="L46" s="33">
        <f t="shared" si="2"/>
        <v>7236420.27</v>
      </c>
    </row>
    <row r="47" spans="1:12" ht="45">
      <c r="A47" s="21" t="s">
        <v>80</v>
      </c>
      <c r="B47" s="22" t="s">
        <v>81</v>
      </c>
      <c r="C47" s="31">
        <v>132078842</v>
      </c>
      <c r="D47" s="31">
        <v>32797334</v>
      </c>
      <c r="E47" s="32">
        <v>30740498.31</v>
      </c>
      <c r="F47" s="12">
        <f t="shared" si="0"/>
        <v>93.72864974329924</v>
      </c>
      <c r="G47" s="33">
        <f t="shared" si="1"/>
        <v>-2056835.6900000013</v>
      </c>
      <c r="H47" s="31">
        <v>8782643</v>
      </c>
      <c r="I47" s="31">
        <v>1012186</v>
      </c>
      <c r="J47" s="32">
        <v>9453089.85</v>
      </c>
      <c r="K47" s="12" t="s">
        <v>235</v>
      </c>
      <c r="L47" s="33">
        <f t="shared" si="2"/>
        <v>8440903.85</v>
      </c>
    </row>
    <row r="48" spans="1:12" ht="15">
      <c r="A48" s="21" t="s">
        <v>82</v>
      </c>
      <c r="B48" s="22" t="s">
        <v>83</v>
      </c>
      <c r="C48" s="31">
        <v>25434731</v>
      </c>
      <c r="D48" s="31">
        <v>6235388</v>
      </c>
      <c r="E48" s="32">
        <v>5656085.63</v>
      </c>
      <c r="F48" s="12">
        <f t="shared" si="0"/>
        <v>90.70944149746576</v>
      </c>
      <c r="G48" s="33">
        <f t="shared" si="1"/>
        <v>-579302.3700000001</v>
      </c>
      <c r="H48" s="31">
        <v>18400</v>
      </c>
      <c r="I48" s="34"/>
      <c r="J48" s="32">
        <v>1489435.92</v>
      </c>
      <c r="K48" s="12"/>
      <c r="L48" s="33">
        <f t="shared" si="2"/>
        <v>1489435.92</v>
      </c>
    </row>
    <row r="49" spans="1:12" ht="15">
      <c r="A49" s="21" t="s">
        <v>84</v>
      </c>
      <c r="B49" s="22" t="s">
        <v>85</v>
      </c>
      <c r="C49" s="31">
        <v>10052020</v>
      </c>
      <c r="D49" s="31">
        <v>2497197</v>
      </c>
      <c r="E49" s="32">
        <v>2250901.74</v>
      </c>
      <c r="F49" s="12">
        <f t="shared" si="0"/>
        <v>90.1371313516715</v>
      </c>
      <c r="G49" s="33">
        <f t="shared" si="1"/>
        <v>-246295.25999999978</v>
      </c>
      <c r="H49" s="31">
        <v>140000</v>
      </c>
      <c r="I49" s="34"/>
      <c r="J49" s="32">
        <v>889783.32</v>
      </c>
      <c r="K49" s="12"/>
      <c r="L49" s="33">
        <f t="shared" si="2"/>
        <v>889783.32</v>
      </c>
    </row>
    <row r="50" spans="1:12" ht="15">
      <c r="A50" s="21" t="s">
        <v>86</v>
      </c>
      <c r="B50" s="22" t="s">
        <v>87</v>
      </c>
      <c r="C50" s="31">
        <v>36407962</v>
      </c>
      <c r="D50" s="31">
        <v>9050376</v>
      </c>
      <c r="E50" s="32">
        <v>8958746.59</v>
      </c>
      <c r="F50" s="12">
        <f t="shared" si="0"/>
        <v>98.98756239519773</v>
      </c>
      <c r="G50" s="33">
        <f t="shared" si="1"/>
        <v>-91629.41000000015</v>
      </c>
      <c r="H50" s="31">
        <v>217000</v>
      </c>
      <c r="I50" s="31">
        <v>32000</v>
      </c>
      <c r="J50" s="32">
        <v>406148.25</v>
      </c>
      <c r="K50" s="12" t="s">
        <v>236</v>
      </c>
      <c r="L50" s="33">
        <f t="shared" si="2"/>
        <v>374148.25</v>
      </c>
    </row>
    <row r="51" spans="1:12" ht="22.5">
      <c r="A51" s="21" t="s">
        <v>88</v>
      </c>
      <c r="B51" s="22" t="s">
        <v>89</v>
      </c>
      <c r="C51" s="31">
        <v>608600</v>
      </c>
      <c r="D51" s="31">
        <v>156208</v>
      </c>
      <c r="E51" s="32">
        <v>138768.04</v>
      </c>
      <c r="F51" s="12">
        <f t="shared" si="0"/>
        <v>88.83542456212231</v>
      </c>
      <c r="G51" s="33">
        <f t="shared" si="1"/>
        <v>-17439.959999999992</v>
      </c>
      <c r="H51" s="34"/>
      <c r="I51" s="34"/>
      <c r="J51" s="33"/>
      <c r="K51" s="12"/>
      <c r="L51" s="33">
        <f t="shared" si="2"/>
        <v>0</v>
      </c>
    </row>
    <row r="52" spans="1:12" ht="15">
      <c r="A52" s="21" t="s">
        <v>90</v>
      </c>
      <c r="B52" s="22" t="s">
        <v>91</v>
      </c>
      <c r="C52" s="31">
        <v>8160677</v>
      </c>
      <c r="D52" s="31">
        <v>2029593</v>
      </c>
      <c r="E52" s="32">
        <v>1981117.25</v>
      </c>
      <c r="F52" s="12">
        <f t="shared" si="0"/>
        <v>97.61155315376038</v>
      </c>
      <c r="G52" s="33">
        <f t="shared" si="1"/>
        <v>-48475.75</v>
      </c>
      <c r="H52" s="34"/>
      <c r="I52" s="34"/>
      <c r="J52" s="32">
        <v>14640</v>
      </c>
      <c r="K52" s="12"/>
      <c r="L52" s="33">
        <f t="shared" si="2"/>
        <v>14640</v>
      </c>
    </row>
    <row r="53" spans="1:12" ht="15">
      <c r="A53" s="21" t="s">
        <v>92</v>
      </c>
      <c r="B53" s="22" t="s">
        <v>93</v>
      </c>
      <c r="C53" s="31">
        <v>72187224</v>
      </c>
      <c r="D53" s="31">
        <v>20414780</v>
      </c>
      <c r="E53" s="32">
        <v>13023076.42</v>
      </c>
      <c r="F53" s="12">
        <f t="shared" si="0"/>
        <v>63.79239168876667</v>
      </c>
      <c r="G53" s="33">
        <f t="shared" si="1"/>
        <v>-7391703.58</v>
      </c>
      <c r="H53" s="31">
        <v>45107792</v>
      </c>
      <c r="I53" s="31">
        <v>9467185</v>
      </c>
      <c r="J53" s="32">
        <v>5837301.13</v>
      </c>
      <c r="K53" s="12">
        <f>J53/I53%</f>
        <v>61.65825564832629</v>
      </c>
      <c r="L53" s="33">
        <f t="shared" si="2"/>
        <v>-3629883.87</v>
      </c>
    </row>
    <row r="54" spans="1:12" ht="33.75">
      <c r="A54" s="21" t="s">
        <v>94</v>
      </c>
      <c r="B54" s="22" t="s">
        <v>95</v>
      </c>
      <c r="C54" s="31">
        <v>26440200</v>
      </c>
      <c r="D54" s="31">
        <v>4444020</v>
      </c>
      <c r="E54" s="32">
        <v>4094694.26</v>
      </c>
      <c r="F54" s="12">
        <f t="shared" si="0"/>
        <v>92.13942016462572</v>
      </c>
      <c r="G54" s="33">
        <f t="shared" si="1"/>
        <v>-349325.7400000002</v>
      </c>
      <c r="H54" s="34"/>
      <c r="I54" s="34"/>
      <c r="J54" s="33"/>
      <c r="K54" s="12"/>
      <c r="L54" s="33">
        <f t="shared" si="2"/>
        <v>0</v>
      </c>
    </row>
    <row r="55" spans="1:12" ht="15">
      <c r="A55" s="21" t="s">
        <v>96</v>
      </c>
      <c r="B55" s="22" t="s">
        <v>97</v>
      </c>
      <c r="C55" s="31">
        <v>1182268</v>
      </c>
      <c r="D55" s="31">
        <v>299832</v>
      </c>
      <c r="E55" s="32">
        <v>273542.93</v>
      </c>
      <c r="F55" s="12">
        <f t="shared" si="0"/>
        <v>91.23206662397608</v>
      </c>
      <c r="G55" s="33">
        <f t="shared" si="1"/>
        <v>-26289.070000000007</v>
      </c>
      <c r="H55" s="34"/>
      <c r="I55" s="34"/>
      <c r="J55" s="32">
        <v>1262</v>
      </c>
      <c r="K55" s="12"/>
      <c r="L55" s="33">
        <f t="shared" si="2"/>
        <v>1262</v>
      </c>
    </row>
    <row r="56" spans="1:12" ht="28.5">
      <c r="A56" s="9" t="s">
        <v>98</v>
      </c>
      <c r="B56" s="10" t="s">
        <v>99</v>
      </c>
      <c r="C56" s="7">
        <f>SUM(C57:C72)</f>
        <v>190896172</v>
      </c>
      <c r="D56" s="7">
        <f>SUM(D57:D72)</f>
        <v>47029714</v>
      </c>
      <c r="E56" s="8">
        <f>SUM(E57:E72)</f>
        <v>38813470.98</v>
      </c>
      <c r="F56" s="11">
        <f t="shared" si="0"/>
        <v>82.52967683367157</v>
      </c>
      <c r="G56" s="8">
        <f t="shared" si="1"/>
        <v>-8216243.020000003</v>
      </c>
      <c r="H56" s="7">
        <f>SUM(H57:H72)</f>
        <v>35685966</v>
      </c>
      <c r="I56" s="7">
        <f>SUM(I57:I72)</f>
        <v>1113273</v>
      </c>
      <c r="J56" s="8">
        <f>SUM(J57:J72)</f>
        <v>8818214.129999999</v>
      </c>
      <c r="K56" s="11" t="s">
        <v>237</v>
      </c>
      <c r="L56" s="8">
        <f t="shared" si="2"/>
        <v>7704941.129999999</v>
      </c>
    </row>
    <row r="57" spans="1:12" ht="33.75">
      <c r="A57" s="21" t="s">
        <v>100</v>
      </c>
      <c r="B57" s="22" t="s">
        <v>101</v>
      </c>
      <c r="C57" s="31">
        <v>1211000</v>
      </c>
      <c r="D57" s="31">
        <v>267000</v>
      </c>
      <c r="E57" s="32">
        <v>144069.33</v>
      </c>
      <c r="F57" s="12">
        <f t="shared" si="0"/>
        <v>53.95855056179775</v>
      </c>
      <c r="G57" s="33">
        <f t="shared" si="1"/>
        <v>-122930.67000000001</v>
      </c>
      <c r="H57" s="34"/>
      <c r="I57" s="34"/>
      <c r="J57" s="33"/>
      <c r="K57" s="12"/>
      <c r="L57" s="33">
        <f t="shared" si="2"/>
        <v>0</v>
      </c>
    </row>
    <row r="58" spans="1:12" ht="15">
      <c r="A58" s="21" t="s">
        <v>102</v>
      </c>
      <c r="B58" s="22" t="s">
        <v>103</v>
      </c>
      <c r="C58" s="31">
        <v>600</v>
      </c>
      <c r="D58" s="34"/>
      <c r="E58" s="33"/>
      <c r="F58" s="12"/>
      <c r="G58" s="33">
        <f t="shared" si="1"/>
        <v>0</v>
      </c>
      <c r="H58" s="34"/>
      <c r="I58" s="34"/>
      <c r="J58" s="33"/>
      <c r="K58" s="12"/>
      <c r="L58" s="33">
        <f t="shared" si="2"/>
        <v>0</v>
      </c>
    </row>
    <row r="59" spans="1:12" ht="15">
      <c r="A59" s="21" t="s">
        <v>104</v>
      </c>
      <c r="B59" s="22" t="s">
        <v>105</v>
      </c>
      <c r="C59" s="31">
        <v>11218520</v>
      </c>
      <c r="D59" s="31">
        <v>1841032</v>
      </c>
      <c r="E59" s="32">
        <v>1329576.26</v>
      </c>
      <c r="F59" s="12">
        <f t="shared" si="0"/>
        <v>72.21907386726575</v>
      </c>
      <c r="G59" s="33">
        <f t="shared" si="1"/>
        <v>-511455.74</v>
      </c>
      <c r="H59" s="34"/>
      <c r="I59" s="34"/>
      <c r="J59" s="33"/>
      <c r="K59" s="12"/>
      <c r="L59" s="33">
        <f t="shared" si="2"/>
        <v>0</v>
      </c>
    </row>
    <row r="60" spans="1:12" ht="22.5">
      <c r="A60" s="21" t="s">
        <v>106</v>
      </c>
      <c r="B60" s="22" t="s">
        <v>107</v>
      </c>
      <c r="C60" s="31">
        <v>2149000</v>
      </c>
      <c r="D60" s="31">
        <v>719000</v>
      </c>
      <c r="E60" s="32">
        <v>495982</v>
      </c>
      <c r="F60" s="12">
        <f t="shared" si="0"/>
        <v>68.98219749652294</v>
      </c>
      <c r="G60" s="33">
        <f t="shared" si="1"/>
        <v>-223018</v>
      </c>
      <c r="H60" s="34"/>
      <c r="I60" s="34"/>
      <c r="J60" s="33"/>
      <c r="K60" s="12"/>
      <c r="L60" s="33">
        <f t="shared" si="2"/>
        <v>0</v>
      </c>
    </row>
    <row r="61" spans="1:12" ht="15">
      <c r="A61" s="21" t="s">
        <v>108</v>
      </c>
      <c r="B61" s="22" t="s">
        <v>109</v>
      </c>
      <c r="C61" s="31">
        <v>22390518</v>
      </c>
      <c r="D61" s="31">
        <v>5892318</v>
      </c>
      <c r="E61" s="32">
        <v>5644508.93</v>
      </c>
      <c r="F61" s="12">
        <f t="shared" si="0"/>
        <v>95.79437039888207</v>
      </c>
      <c r="G61" s="33">
        <f t="shared" si="1"/>
        <v>-247809.0700000003</v>
      </c>
      <c r="H61" s="31">
        <v>3318234</v>
      </c>
      <c r="I61" s="31">
        <v>239920</v>
      </c>
      <c r="J61" s="32">
        <v>880439.46</v>
      </c>
      <c r="K61" s="12" t="s">
        <v>238</v>
      </c>
      <c r="L61" s="33">
        <f t="shared" si="2"/>
        <v>640519.46</v>
      </c>
    </row>
    <row r="62" spans="1:12" ht="33.75">
      <c r="A62" s="21" t="s">
        <v>110</v>
      </c>
      <c r="B62" s="22" t="s">
        <v>111</v>
      </c>
      <c r="C62" s="31">
        <v>128022600</v>
      </c>
      <c r="D62" s="31">
        <v>34141940</v>
      </c>
      <c r="E62" s="32">
        <v>27827464.1</v>
      </c>
      <c r="F62" s="12">
        <f t="shared" si="0"/>
        <v>81.50522231601367</v>
      </c>
      <c r="G62" s="33">
        <f t="shared" si="1"/>
        <v>-6314475.8999999985</v>
      </c>
      <c r="H62" s="31">
        <v>32275232</v>
      </c>
      <c r="I62" s="31">
        <v>873353</v>
      </c>
      <c r="J62" s="32">
        <v>7937598.67</v>
      </c>
      <c r="K62" s="12" t="s">
        <v>239</v>
      </c>
      <c r="L62" s="33">
        <f t="shared" si="2"/>
        <v>7064245.67</v>
      </c>
    </row>
    <row r="63" spans="1:12" ht="22.5">
      <c r="A63" s="21" t="s">
        <v>112</v>
      </c>
      <c r="B63" s="22" t="s">
        <v>113</v>
      </c>
      <c r="C63" s="31">
        <v>1718689</v>
      </c>
      <c r="D63" s="31">
        <v>393989</v>
      </c>
      <c r="E63" s="32">
        <v>333105.32</v>
      </c>
      <c r="F63" s="12">
        <f t="shared" si="0"/>
        <v>84.54685790720046</v>
      </c>
      <c r="G63" s="33">
        <f t="shared" si="1"/>
        <v>-60883.67999999999</v>
      </c>
      <c r="H63" s="34"/>
      <c r="I63" s="34"/>
      <c r="J63" s="33"/>
      <c r="K63" s="12"/>
      <c r="L63" s="33">
        <f t="shared" si="2"/>
        <v>0</v>
      </c>
    </row>
    <row r="64" spans="1:12" ht="22.5">
      <c r="A64" s="21" t="s">
        <v>114</v>
      </c>
      <c r="B64" s="22" t="s">
        <v>115</v>
      </c>
      <c r="C64" s="31">
        <v>908030</v>
      </c>
      <c r="D64" s="31">
        <v>150470</v>
      </c>
      <c r="E64" s="32">
        <v>83862.8</v>
      </c>
      <c r="F64" s="12">
        <f t="shared" si="0"/>
        <v>55.73390044527148</v>
      </c>
      <c r="G64" s="33">
        <f t="shared" si="1"/>
        <v>-66607.2</v>
      </c>
      <c r="H64" s="34"/>
      <c r="I64" s="34"/>
      <c r="J64" s="33"/>
      <c r="K64" s="12"/>
      <c r="L64" s="33">
        <f t="shared" si="2"/>
        <v>0</v>
      </c>
    </row>
    <row r="65" spans="1:12" ht="22.5">
      <c r="A65" s="21" t="s">
        <v>48</v>
      </c>
      <c r="B65" s="22" t="s">
        <v>49</v>
      </c>
      <c r="C65" s="31">
        <v>405200</v>
      </c>
      <c r="D65" s="31">
        <v>32000</v>
      </c>
      <c r="E65" s="32">
        <v>23633.8</v>
      </c>
      <c r="F65" s="12">
        <f t="shared" si="0"/>
        <v>73.855625</v>
      </c>
      <c r="G65" s="33">
        <f t="shared" si="1"/>
        <v>-8366.2</v>
      </c>
      <c r="H65" s="34"/>
      <c r="I65" s="34"/>
      <c r="J65" s="33"/>
      <c r="K65" s="12"/>
      <c r="L65" s="33">
        <f t="shared" si="2"/>
        <v>0</v>
      </c>
    </row>
    <row r="66" spans="1:12" ht="15">
      <c r="A66" s="21" t="s">
        <v>52</v>
      </c>
      <c r="B66" s="22" t="s">
        <v>53</v>
      </c>
      <c r="C66" s="31">
        <v>798344</v>
      </c>
      <c r="D66" s="31">
        <v>200744</v>
      </c>
      <c r="E66" s="32">
        <v>137526.36</v>
      </c>
      <c r="F66" s="12">
        <f t="shared" si="0"/>
        <v>68.50832901606024</v>
      </c>
      <c r="G66" s="33">
        <f t="shared" si="1"/>
        <v>-63217.640000000014</v>
      </c>
      <c r="H66" s="34"/>
      <c r="I66" s="34"/>
      <c r="J66" s="33"/>
      <c r="K66" s="12"/>
      <c r="L66" s="33">
        <f t="shared" si="2"/>
        <v>0</v>
      </c>
    </row>
    <row r="67" spans="1:12" ht="56.25">
      <c r="A67" s="21" t="s">
        <v>42</v>
      </c>
      <c r="B67" s="22" t="s">
        <v>43</v>
      </c>
      <c r="C67" s="31">
        <v>10462700</v>
      </c>
      <c r="D67" s="31">
        <v>7000</v>
      </c>
      <c r="E67" s="33"/>
      <c r="F67" s="12">
        <f t="shared" si="0"/>
        <v>0</v>
      </c>
      <c r="G67" s="33">
        <f t="shared" si="1"/>
        <v>-7000</v>
      </c>
      <c r="H67" s="34"/>
      <c r="I67" s="34"/>
      <c r="J67" s="33"/>
      <c r="K67" s="12"/>
      <c r="L67" s="33">
        <f t="shared" si="2"/>
        <v>0</v>
      </c>
    </row>
    <row r="68" spans="1:12" ht="22.5">
      <c r="A68" s="21" t="s">
        <v>116</v>
      </c>
      <c r="B68" s="22" t="s">
        <v>117</v>
      </c>
      <c r="C68" s="31">
        <v>6044521</v>
      </c>
      <c r="D68" s="31">
        <v>1823171</v>
      </c>
      <c r="E68" s="32">
        <v>1516592.72</v>
      </c>
      <c r="F68" s="12">
        <f t="shared" si="0"/>
        <v>83.18433761835834</v>
      </c>
      <c r="G68" s="33">
        <f t="shared" si="1"/>
        <v>-306578.28</v>
      </c>
      <c r="H68" s="34"/>
      <c r="I68" s="34"/>
      <c r="J68" s="32">
        <v>176</v>
      </c>
      <c r="K68" s="12"/>
      <c r="L68" s="33">
        <f t="shared" si="2"/>
        <v>176</v>
      </c>
    </row>
    <row r="69" spans="1:12" ht="22.5">
      <c r="A69" s="21" t="s">
        <v>118</v>
      </c>
      <c r="B69" s="22" t="s">
        <v>119</v>
      </c>
      <c r="C69" s="31">
        <v>375000</v>
      </c>
      <c r="D69" s="31">
        <v>38200</v>
      </c>
      <c r="E69" s="32">
        <v>13682.23</v>
      </c>
      <c r="F69" s="12">
        <f t="shared" si="0"/>
        <v>35.817356020942405</v>
      </c>
      <c r="G69" s="33">
        <f t="shared" si="1"/>
        <v>-24517.77</v>
      </c>
      <c r="H69" s="34"/>
      <c r="I69" s="34"/>
      <c r="J69" s="33"/>
      <c r="K69" s="12"/>
      <c r="L69" s="33">
        <f t="shared" si="2"/>
        <v>0</v>
      </c>
    </row>
    <row r="70" spans="1:12" ht="22.5">
      <c r="A70" s="21" t="s">
        <v>120</v>
      </c>
      <c r="B70" s="22" t="s">
        <v>121</v>
      </c>
      <c r="C70" s="31">
        <v>4544090</v>
      </c>
      <c r="D70" s="31">
        <v>1175390</v>
      </c>
      <c r="E70" s="32">
        <v>973166.75</v>
      </c>
      <c r="F70" s="12">
        <f t="shared" si="0"/>
        <v>82.79522116063605</v>
      </c>
      <c r="G70" s="33">
        <f t="shared" si="1"/>
        <v>-202223.25</v>
      </c>
      <c r="H70" s="31">
        <v>92500</v>
      </c>
      <c r="I70" s="34"/>
      <c r="J70" s="33"/>
      <c r="K70" s="12"/>
      <c r="L70" s="33">
        <f t="shared" si="2"/>
        <v>0</v>
      </c>
    </row>
    <row r="71" spans="1:12" ht="33.75">
      <c r="A71" s="21" t="s">
        <v>122</v>
      </c>
      <c r="B71" s="22" t="s">
        <v>123</v>
      </c>
      <c r="C71" s="31">
        <v>637700</v>
      </c>
      <c r="D71" s="31">
        <v>345500</v>
      </c>
      <c r="E71" s="32">
        <v>290048.38</v>
      </c>
      <c r="F71" s="12">
        <f aca="true" t="shared" si="3" ref="F71:F131">E71/D71%</f>
        <v>83.95032706222865</v>
      </c>
      <c r="G71" s="33">
        <f aca="true" t="shared" si="4" ref="G71:G131">E71-D71</f>
        <v>-55451.619999999995</v>
      </c>
      <c r="H71" s="34"/>
      <c r="I71" s="34"/>
      <c r="J71" s="33"/>
      <c r="K71" s="12"/>
      <c r="L71" s="33">
        <f aca="true" t="shared" si="5" ref="L71:L131">J71-I71</f>
        <v>0</v>
      </c>
    </row>
    <row r="72" spans="1:12" ht="15">
      <c r="A72" s="21" t="s">
        <v>124</v>
      </c>
      <c r="B72" s="22" t="s">
        <v>125</v>
      </c>
      <c r="C72" s="31">
        <v>9660</v>
      </c>
      <c r="D72" s="31">
        <v>1960</v>
      </c>
      <c r="E72" s="32">
        <v>252</v>
      </c>
      <c r="F72" s="12">
        <f t="shared" si="3"/>
        <v>12.857142857142856</v>
      </c>
      <c r="G72" s="33">
        <f t="shared" si="4"/>
        <v>-1708</v>
      </c>
      <c r="H72" s="34"/>
      <c r="I72" s="34"/>
      <c r="J72" s="33"/>
      <c r="K72" s="12"/>
      <c r="L72" s="33">
        <f t="shared" si="5"/>
        <v>0</v>
      </c>
    </row>
    <row r="73" spans="1:12" ht="14.25">
      <c r="A73" s="9" t="s">
        <v>126</v>
      </c>
      <c r="B73" s="10" t="s">
        <v>127</v>
      </c>
      <c r="C73" s="7">
        <f>SUM(C74:C77)</f>
        <v>17376320</v>
      </c>
      <c r="D73" s="7">
        <f>SUM(D74:D77)</f>
        <v>4395109</v>
      </c>
      <c r="E73" s="8">
        <f>SUM(E74:E77)</f>
        <v>3703323.7800000003</v>
      </c>
      <c r="F73" s="11">
        <f t="shared" si="3"/>
        <v>84.26011232030879</v>
      </c>
      <c r="G73" s="8">
        <f t="shared" si="4"/>
        <v>-691785.2199999997</v>
      </c>
      <c r="H73" s="7">
        <f>SUM(H74:H77)</f>
        <v>1987039</v>
      </c>
      <c r="I73" s="7">
        <f>SUM(I74:I77)</f>
        <v>271322</v>
      </c>
      <c r="J73" s="8">
        <f>SUM(J74:J77)</f>
        <v>74214.95</v>
      </c>
      <c r="K73" s="11">
        <f>J73/I73%</f>
        <v>27.353089686792817</v>
      </c>
      <c r="L73" s="8">
        <f t="shared" si="5"/>
        <v>-197107.05</v>
      </c>
    </row>
    <row r="74" spans="1:12" ht="33.75">
      <c r="A74" s="21" t="s">
        <v>128</v>
      </c>
      <c r="B74" s="22" t="s">
        <v>129</v>
      </c>
      <c r="C74" s="31">
        <v>15196028</v>
      </c>
      <c r="D74" s="31">
        <v>4004724</v>
      </c>
      <c r="E74" s="32">
        <v>3402771.39</v>
      </c>
      <c r="F74" s="12">
        <f t="shared" si="3"/>
        <v>84.96893643606901</v>
      </c>
      <c r="G74" s="33">
        <f t="shared" si="4"/>
        <v>-601952.6099999999</v>
      </c>
      <c r="H74" s="31">
        <v>1986496</v>
      </c>
      <c r="I74" s="31">
        <v>270779</v>
      </c>
      <c r="J74" s="32">
        <v>74214.95</v>
      </c>
      <c r="K74" s="12">
        <f>J74/I74%</f>
        <v>27.407941531654966</v>
      </c>
      <c r="L74" s="33">
        <f t="shared" si="5"/>
        <v>-196564.05</v>
      </c>
    </row>
    <row r="75" spans="1:12" ht="15">
      <c r="A75" s="21" t="s">
        <v>130</v>
      </c>
      <c r="B75" s="22" t="s">
        <v>131</v>
      </c>
      <c r="C75" s="31">
        <v>500433</v>
      </c>
      <c r="D75" s="31">
        <v>111533</v>
      </c>
      <c r="E75" s="32">
        <v>98443</v>
      </c>
      <c r="F75" s="12">
        <f t="shared" si="3"/>
        <v>88.26356325033846</v>
      </c>
      <c r="G75" s="33">
        <f t="shared" si="4"/>
        <v>-13090</v>
      </c>
      <c r="H75" s="34"/>
      <c r="I75" s="34"/>
      <c r="J75" s="33"/>
      <c r="K75" s="12"/>
      <c r="L75" s="33">
        <f t="shared" si="5"/>
        <v>0</v>
      </c>
    </row>
    <row r="76" spans="1:12" ht="15">
      <c r="A76" s="21" t="s">
        <v>52</v>
      </c>
      <c r="B76" s="22" t="s">
        <v>53</v>
      </c>
      <c r="C76" s="31">
        <v>785859</v>
      </c>
      <c r="D76" s="31">
        <v>278852</v>
      </c>
      <c r="E76" s="32">
        <v>202109.39</v>
      </c>
      <c r="F76" s="12">
        <f t="shared" si="3"/>
        <v>72.47908926599057</v>
      </c>
      <c r="G76" s="33">
        <f t="shared" si="4"/>
        <v>-76742.60999999999</v>
      </c>
      <c r="H76" s="31">
        <v>543</v>
      </c>
      <c r="I76" s="31">
        <v>543</v>
      </c>
      <c r="J76" s="33"/>
      <c r="K76" s="12">
        <f>J76/I76%</f>
        <v>0</v>
      </c>
      <c r="L76" s="33">
        <f t="shared" si="5"/>
        <v>-543</v>
      </c>
    </row>
    <row r="77" spans="1:12" ht="56.25">
      <c r="A77" s="21" t="s">
        <v>42</v>
      </c>
      <c r="B77" s="22" t="s">
        <v>43</v>
      </c>
      <c r="C77" s="31">
        <v>894000</v>
      </c>
      <c r="D77" s="34"/>
      <c r="E77" s="33"/>
      <c r="F77" s="12"/>
      <c r="G77" s="33">
        <f t="shared" si="4"/>
        <v>0</v>
      </c>
      <c r="H77" s="34"/>
      <c r="I77" s="34"/>
      <c r="J77" s="33"/>
      <c r="K77" s="12"/>
      <c r="L77" s="33">
        <f t="shared" si="5"/>
        <v>0</v>
      </c>
    </row>
    <row r="78" spans="1:12" ht="42.75">
      <c r="A78" s="9" t="s">
        <v>132</v>
      </c>
      <c r="B78" s="10" t="s">
        <v>133</v>
      </c>
      <c r="C78" s="7">
        <f>SUM(C79:C87)</f>
        <v>92544999</v>
      </c>
      <c r="D78" s="7">
        <f>SUM(D79:D87)</f>
        <v>22669054</v>
      </c>
      <c r="E78" s="8">
        <f>SUM(E79:E87)</f>
        <v>20797227.83</v>
      </c>
      <c r="F78" s="11">
        <f t="shared" si="3"/>
        <v>91.74281304372029</v>
      </c>
      <c r="G78" s="8">
        <f t="shared" si="4"/>
        <v>-1871826.1700000018</v>
      </c>
      <c r="H78" s="7">
        <f>SUM(H79:H87)</f>
        <v>7372021</v>
      </c>
      <c r="I78" s="7">
        <f>SUM(I79:I87)</f>
        <v>661200</v>
      </c>
      <c r="J78" s="8">
        <f>SUM(J79:J87)</f>
        <v>395925.74</v>
      </c>
      <c r="K78" s="11">
        <f>J78/I78%</f>
        <v>59.8798759830611</v>
      </c>
      <c r="L78" s="8">
        <f t="shared" si="5"/>
        <v>-265274.26</v>
      </c>
    </row>
    <row r="79" spans="1:12" ht="15">
      <c r="A79" s="21" t="s">
        <v>36</v>
      </c>
      <c r="B79" s="22" t="s">
        <v>37</v>
      </c>
      <c r="C79" s="31">
        <v>21933725</v>
      </c>
      <c r="D79" s="31">
        <v>5471658</v>
      </c>
      <c r="E79" s="32">
        <v>5069787.87</v>
      </c>
      <c r="F79" s="12">
        <f t="shared" si="3"/>
        <v>92.65542309113617</v>
      </c>
      <c r="G79" s="33">
        <f t="shared" si="4"/>
        <v>-401870.1299999999</v>
      </c>
      <c r="H79" s="31">
        <v>2104948</v>
      </c>
      <c r="I79" s="31">
        <v>45000</v>
      </c>
      <c r="J79" s="32">
        <v>182619.01</v>
      </c>
      <c r="K79" s="12" t="s">
        <v>240</v>
      </c>
      <c r="L79" s="33">
        <f t="shared" si="5"/>
        <v>137619.01</v>
      </c>
    </row>
    <row r="80" spans="1:12" ht="15">
      <c r="A80" s="21" t="s">
        <v>134</v>
      </c>
      <c r="B80" s="22" t="s">
        <v>135</v>
      </c>
      <c r="C80" s="31">
        <v>26000</v>
      </c>
      <c r="D80" s="34"/>
      <c r="E80" s="33"/>
      <c r="F80" s="12"/>
      <c r="G80" s="33">
        <f t="shared" si="4"/>
        <v>0</v>
      </c>
      <c r="H80" s="34"/>
      <c r="I80" s="34"/>
      <c r="J80" s="33"/>
      <c r="K80" s="12"/>
      <c r="L80" s="33">
        <f t="shared" si="5"/>
        <v>0</v>
      </c>
    </row>
    <row r="81" spans="1:12" ht="15">
      <c r="A81" s="21" t="s">
        <v>136</v>
      </c>
      <c r="B81" s="22" t="s">
        <v>137</v>
      </c>
      <c r="C81" s="31">
        <v>32733817</v>
      </c>
      <c r="D81" s="31">
        <v>8104876</v>
      </c>
      <c r="E81" s="32">
        <v>8057047.67</v>
      </c>
      <c r="F81" s="12">
        <f t="shared" si="3"/>
        <v>99.40988202657265</v>
      </c>
      <c r="G81" s="33">
        <f t="shared" si="4"/>
        <v>-47828.330000000075</v>
      </c>
      <c r="H81" s="31">
        <v>830000</v>
      </c>
      <c r="I81" s="31">
        <v>266200</v>
      </c>
      <c r="J81" s="33"/>
      <c r="K81" s="12">
        <f>J81/I81%</f>
        <v>0</v>
      </c>
      <c r="L81" s="33">
        <f t="shared" si="5"/>
        <v>-266200</v>
      </c>
    </row>
    <row r="82" spans="1:12" ht="22.5">
      <c r="A82" s="21" t="s">
        <v>138</v>
      </c>
      <c r="B82" s="22" t="s">
        <v>139</v>
      </c>
      <c r="C82" s="31">
        <v>11997006</v>
      </c>
      <c r="D82" s="31">
        <v>3057846</v>
      </c>
      <c r="E82" s="32">
        <v>2859380.95</v>
      </c>
      <c r="F82" s="12">
        <f t="shared" si="3"/>
        <v>93.50964535166258</v>
      </c>
      <c r="G82" s="33">
        <f t="shared" si="4"/>
        <v>-198465.0499999998</v>
      </c>
      <c r="H82" s="31">
        <v>100000</v>
      </c>
      <c r="I82" s="34"/>
      <c r="J82" s="33"/>
      <c r="K82" s="12"/>
      <c r="L82" s="33">
        <f t="shared" si="5"/>
        <v>0</v>
      </c>
    </row>
    <row r="83" spans="1:12" ht="33.75">
      <c r="A83" s="21" t="s">
        <v>140</v>
      </c>
      <c r="B83" s="22" t="s">
        <v>141</v>
      </c>
      <c r="C83" s="31">
        <v>67000</v>
      </c>
      <c r="D83" s="34"/>
      <c r="E83" s="33"/>
      <c r="F83" s="12"/>
      <c r="G83" s="33">
        <f t="shared" si="4"/>
        <v>0</v>
      </c>
      <c r="H83" s="34"/>
      <c r="I83" s="34"/>
      <c r="J83" s="33"/>
      <c r="K83" s="12"/>
      <c r="L83" s="33">
        <f t="shared" si="5"/>
        <v>0</v>
      </c>
    </row>
    <row r="84" spans="1:12" ht="15">
      <c r="A84" s="21" t="s">
        <v>96</v>
      </c>
      <c r="B84" s="22" t="s">
        <v>97</v>
      </c>
      <c r="C84" s="31">
        <v>14035075</v>
      </c>
      <c r="D84" s="31">
        <v>3413324</v>
      </c>
      <c r="E84" s="32">
        <v>2748059.34</v>
      </c>
      <c r="F84" s="12">
        <f t="shared" si="3"/>
        <v>80.5097711204679</v>
      </c>
      <c r="G84" s="33">
        <f t="shared" si="4"/>
        <v>-665264.6600000001</v>
      </c>
      <c r="H84" s="31">
        <v>2289015</v>
      </c>
      <c r="I84" s="31">
        <v>10000</v>
      </c>
      <c r="J84" s="32">
        <v>99811.98</v>
      </c>
      <c r="K84" s="12" t="s">
        <v>241</v>
      </c>
      <c r="L84" s="33">
        <f t="shared" si="5"/>
        <v>89811.98</v>
      </c>
    </row>
    <row r="85" spans="1:12" ht="15">
      <c r="A85" s="21" t="s">
        <v>142</v>
      </c>
      <c r="B85" s="22" t="s">
        <v>143</v>
      </c>
      <c r="C85" s="31">
        <v>9193917</v>
      </c>
      <c r="D85" s="31">
        <v>2051615</v>
      </c>
      <c r="E85" s="32">
        <v>1632114.18</v>
      </c>
      <c r="F85" s="12">
        <f t="shared" si="3"/>
        <v>79.5526538848663</v>
      </c>
      <c r="G85" s="33">
        <f t="shared" si="4"/>
        <v>-419500.82000000007</v>
      </c>
      <c r="H85" s="31">
        <v>2048058</v>
      </c>
      <c r="I85" s="31">
        <v>340000</v>
      </c>
      <c r="J85" s="32">
        <v>113494.75</v>
      </c>
      <c r="K85" s="12">
        <f>J85/I85%</f>
        <v>33.380808823529414</v>
      </c>
      <c r="L85" s="33">
        <f t="shared" si="5"/>
        <v>-226505.25</v>
      </c>
    </row>
    <row r="86" spans="1:12" ht="15">
      <c r="A86" s="21" t="s">
        <v>144</v>
      </c>
      <c r="B86" s="22" t="s">
        <v>145</v>
      </c>
      <c r="C86" s="31">
        <v>2408459</v>
      </c>
      <c r="D86" s="31">
        <v>569735</v>
      </c>
      <c r="E86" s="32">
        <v>430837.82</v>
      </c>
      <c r="F86" s="12">
        <f t="shared" si="3"/>
        <v>75.62073946659412</v>
      </c>
      <c r="G86" s="33">
        <f t="shared" si="4"/>
        <v>-138897.18</v>
      </c>
      <c r="H86" s="34"/>
      <c r="I86" s="34"/>
      <c r="J86" s="33"/>
      <c r="K86" s="12"/>
      <c r="L86" s="33">
        <f t="shared" si="5"/>
        <v>0</v>
      </c>
    </row>
    <row r="87" spans="1:12" ht="15">
      <c r="A87" s="21" t="s">
        <v>22</v>
      </c>
      <c r="B87" s="22" t="s">
        <v>23</v>
      </c>
      <c r="C87" s="31">
        <v>150000</v>
      </c>
      <c r="D87" s="34"/>
      <c r="E87" s="33"/>
      <c r="F87" s="12"/>
      <c r="G87" s="33">
        <f t="shared" si="4"/>
        <v>0</v>
      </c>
      <c r="H87" s="34"/>
      <c r="I87" s="34"/>
      <c r="J87" s="33"/>
      <c r="K87" s="12"/>
      <c r="L87" s="33">
        <f t="shared" si="5"/>
        <v>0</v>
      </c>
    </row>
    <row r="88" spans="1:12" ht="28.5">
      <c r="A88" s="9" t="s">
        <v>146</v>
      </c>
      <c r="B88" s="10" t="s">
        <v>147</v>
      </c>
      <c r="C88" s="7">
        <f>SUM(C89:C91)</f>
        <v>600000</v>
      </c>
      <c r="D88" s="7">
        <f>SUM(D89:D91)</f>
        <v>84482</v>
      </c>
      <c r="E88" s="8">
        <f>SUM(E89:E91)</f>
        <v>0</v>
      </c>
      <c r="F88" s="11">
        <f t="shared" si="3"/>
        <v>0</v>
      </c>
      <c r="G88" s="8">
        <f t="shared" si="4"/>
        <v>-84482</v>
      </c>
      <c r="H88" s="7">
        <f>SUM(H89:H91)</f>
        <v>0</v>
      </c>
      <c r="I88" s="7">
        <f>SUM(I89:I91)</f>
        <v>0</v>
      </c>
      <c r="J88" s="8">
        <f>SUM(J89:J91)</f>
        <v>0</v>
      </c>
      <c r="K88" s="12"/>
      <c r="L88" s="8">
        <f t="shared" si="5"/>
        <v>0</v>
      </c>
    </row>
    <row r="89" spans="1:12" ht="15">
      <c r="A89" s="21" t="s">
        <v>148</v>
      </c>
      <c r="B89" s="22" t="s">
        <v>149</v>
      </c>
      <c r="C89" s="35">
        <v>40000</v>
      </c>
      <c r="D89" s="34"/>
      <c r="E89" s="33"/>
      <c r="F89" s="12"/>
      <c r="G89" s="33">
        <f t="shared" si="4"/>
        <v>0</v>
      </c>
      <c r="H89" s="34"/>
      <c r="I89" s="34"/>
      <c r="J89" s="33"/>
      <c r="K89" s="12"/>
      <c r="L89" s="33">
        <f t="shared" si="5"/>
        <v>0</v>
      </c>
    </row>
    <row r="90" spans="1:12" ht="15">
      <c r="A90" s="21" t="s">
        <v>150</v>
      </c>
      <c r="B90" s="22" t="s">
        <v>151</v>
      </c>
      <c r="C90" s="31">
        <v>550000</v>
      </c>
      <c r="D90" s="31">
        <v>84482</v>
      </c>
      <c r="E90" s="33"/>
      <c r="F90" s="12">
        <f t="shared" si="3"/>
        <v>0</v>
      </c>
      <c r="G90" s="33">
        <f t="shared" si="4"/>
        <v>-84482</v>
      </c>
      <c r="H90" s="34"/>
      <c r="I90" s="34"/>
      <c r="J90" s="33"/>
      <c r="K90" s="12"/>
      <c r="L90" s="33">
        <f t="shared" si="5"/>
        <v>0</v>
      </c>
    </row>
    <row r="91" spans="1:12" ht="15">
      <c r="A91" s="21" t="s">
        <v>152</v>
      </c>
      <c r="B91" s="22" t="s">
        <v>153</v>
      </c>
      <c r="C91" s="31">
        <v>10000</v>
      </c>
      <c r="D91" s="34"/>
      <c r="E91" s="33"/>
      <c r="F91" s="12"/>
      <c r="G91" s="33">
        <f t="shared" si="4"/>
        <v>0</v>
      </c>
      <c r="H91" s="34"/>
      <c r="I91" s="34"/>
      <c r="J91" s="33"/>
      <c r="K91" s="12"/>
      <c r="L91" s="33">
        <f t="shared" si="5"/>
        <v>0</v>
      </c>
    </row>
    <row r="92" spans="1:12" ht="42.75">
      <c r="A92" s="9" t="s">
        <v>0</v>
      </c>
      <c r="B92" s="10" t="s">
        <v>1</v>
      </c>
      <c r="C92" s="7">
        <f>SUM(C93:C101)</f>
        <v>2768200</v>
      </c>
      <c r="D92" s="7">
        <f>SUM(D93:D101)</f>
        <v>2558200</v>
      </c>
      <c r="E92" s="8">
        <f>SUM(E93:E101)</f>
        <v>2538200</v>
      </c>
      <c r="F92" s="11">
        <f t="shared" si="3"/>
        <v>99.21820029708388</v>
      </c>
      <c r="G92" s="8">
        <f t="shared" si="4"/>
        <v>-20000</v>
      </c>
      <c r="H92" s="7">
        <f>SUM(H93:H101)</f>
        <v>10380298</v>
      </c>
      <c r="I92" s="7">
        <f>SUM(I93:I101)</f>
        <v>2095361</v>
      </c>
      <c r="J92" s="8">
        <f>SUM(J93:J101)</f>
        <v>1645423.27</v>
      </c>
      <c r="K92" s="11">
        <f>J92/I92%</f>
        <v>78.52695883907356</v>
      </c>
      <c r="L92" s="8">
        <f t="shared" si="5"/>
        <v>-449937.73</v>
      </c>
    </row>
    <row r="93" spans="1:12" ht="15">
      <c r="A93" s="21" t="s">
        <v>154</v>
      </c>
      <c r="B93" s="22" t="s">
        <v>155</v>
      </c>
      <c r="C93" s="31">
        <v>248200</v>
      </c>
      <c r="D93" s="31">
        <v>38200</v>
      </c>
      <c r="E93" s="32">
        <v>38200</v>
      </c>
      <c r="F93" s="12">
        <f t="shared" si="3"/>
        <v>100</v>
      </c>
      <c r="G93" s="33">
        <f t="shared" si="4"/>
        <v>0</v>
      </c>
      <c r="H93" s="34"/>
      <c r="I93" s="34"/>
      <c r="J93" s="33"/>
      <c r="K93" s="12"/>
      <c r="L93" s="33">
        <f t="shared" si="5"/>
        <v>0</v>
      </c>
    </row>
    <row r="94" spans="1:12" ht="15">
      <c r="A94" s="21" t="s">
        <v>156</v>
      </c>
      <c r="B94" s="22" t="s">
        <v>157</v>
      </c>
      <c r="C94" s="31">
        <v>2500000</v>
      </c>
      <c r="D94" s="31">
        <v>2500000</v>
      </c>
      <c r="E94" s="32">
        <v>2500000</v>
      </c>
      <c r="F94" s="12">
        <f t="shared" si="3"/>
        <v>100</v>
      </c>
      <c r="G94" s="33">
        <f t="shared" si="4"/>
        <v>0</v>
      </c>
      <c r="H94" s="34"/>
      <c r="I94" s="34"/>
      <c r="J94" s="33"/>
      <c r="K94" s="12"/>
      <c r="L94" s="33">
        <f t="shared" si="5"/>
        <v>0</v>
      </c>
    </row>
    <row r="95" spans="1:12" ht="15">
      <c r="A95" s="21" t="s">
        <v>158</v>
      </c>
      <c r="B95" s="22" t="s">
        <v>159</v>
      </c>
      <c r="C95" s="34"/>
      <c r="D95" s="34"/>
      <c r="E95" s="33"/>
      <c r="F95" s="12"/>
      <c r="G95" s="33">
        <f t="shared" si="4"/>
        <v>0</v>
      </c>
      <c r="H95" s="31">
        <v>8315222</v>
      </c>
      <c r="I95" s="31">
        <v>511346</v>
      </c>
      <c r="J95" s="32">
        <v>511345.12</v>
      </c>
      <c r="K95" s="12">
        <f aca="true" t="shared" si="6" ref="K95:K100">J95/I95%</f>
        <v>99.99982790517575</v>
      </c>
      <c r="L95" s="33">
        <f t="shared" si="5"/>
        <v>-0.8800000000046566</v>
      </c>
    </row>
    <row r="96" spans="1:12" ht="22.5">
      <c r="A96" s="21" t="s">
        <v>160</v>
      </c>
      <c r="B96" s="22" t="s">
        <v>161</v>
      </c>
      <c r="C96" s="34"/>
      <c r="D96" s="34"/>
      <c r="E96" s="33"/>
      <c r="F96" s="12"/>
      <c r="G96" s="33">
        <f t="shared" si="4"/>
        <v>0</v>
      </c>
      <c r="H96" s="31">
        <v>434338</v>
      </c>
      <c r="I96" s="31">
        <v>434338</v>
      </c>
      <c r="J96" s="32">
        <v>434337.25</v>
      </c>
      <c r="K96" s="12">
        <f t="shared" si="6"/>
        <v>99.99982732342093</v>
      </c>
      <c r="L96" s="33">
        <f t="shared" si="5"/>
        <v>-0.75</v>
      </c>
    </row>
    <row r="97" spans="1:12" ht="15">
      <c r="A97" s="21" t="s">
        <v>162</v>
      </c>
      <c r="B97" s="22" t="s">
        <v>163</v>
      </c>
      <c r="C97" s="34"/>
      <c r="D97" s="34"/>
      <c r="E97" s="33"/>
      <c r="F97" s="12"/>
      <c r="G97" s="33">
        <f t="shared" si="4"/>
        <v>0</v>
      </c>
      <c r="H97" s="31">
        <v>820666</v>
      </c>
      <c r="I97" s="31">
        <v>820666</v>
      </c>
      <c r="J97" s="32">
        <v>753848.08</v>
      </c>
      <c r="K97" s="12">
        <f t="shared" si="6"/>
        <v>91.85808599357107</v>
      </c>
      <c r="L97" s="33">
        <f t="shared" si="5"/>
        <v>-66817.92000000004</v>
      </c>
    </row>
    <row r="98" spans="1:12" ht="15">
      <c r="A98" s="21" t="s">
        <v>164</v>
      </c>
      <c r="B98" s="22" t="s">
        <v>165</v>
      </c>
      <c r="C98" s="34"/>
      <c r="D98" s="34"/>
      <c r="E98" s="33"/>
      <c r="F98" s="12"/>
      <c r="G98" s="33">
        <f t="shared" si="4"/>
        <v>0</v>
      </c>
      <c r="H98" s="31">
        <v>477183</v>
      </c>
      <c r="I98" s="31">
        <v>13071</v>
      </c>
      <c r="J98" s="32">
        <v>2367.56</v>
      </c>
      <c r="K98" s="12">
        <f t="shared" si="6"/>
        <v>18.113074745620075</v>
      </c>
      <c r="L98" s="33">
        <f t="shared" si="5"/>
        <v>-10703.44</v>
      </c>
    </row>
    <row r="99" spans="1:12" ht="33.75">
      <c r="A99" s="21" t="s">
        <v>210</v>
      </c>
      <c r="B99" s="22" t="s">
        <v>211</v>
      </c>
      <c r="C99" s="34"/>
      <c r="D99" s="34"/>
      <c r="E99" s="33"/>
      <c r="F99" s="12"/>
      <c r="G99" s="33">
        <f t="shared" si="4"/>
        <v>0</v>
      </c>
      <c r="H99" s="31">
        <v>544537</v>
      </c>
      <c r="I99" s="31">
        <v>368852</v>
      </c>
      <c r="J99" s="32"/>
      <c r="K99" s="12">
        <f t="shared" si="6"/>
        <v>0</v>
      </c>
      <c r="L99" s="33">
        <f t="shared" si="5"/>
        <v>-368852</v>
      </c>
    </row>
    <row r="100" spans="1:12" ht="33.75">
      <c r="A100" s="21" t="s">
        <v>2</v>
      </c>
      <c r="B100" s="22" t="s">
        <v>3</v>
      </c>
      <c r="C100" s="34"/>
      <c r="D100" s="34"/>
      <c r="E100" s="33"/>
      <c r="F100" s="12"/>
      <c r="G100" s="33">
        <f t="shared" si="4"/>
        <v>0</v>
      </c>
      <c r="H100" s="31">
        <v>-211648</v>
      </c>
      <c r="I100" s="31">
        <v>-52912</v>
      </c>
      <c r="J100" s="32">
        <v>-56474.74</v>
      </c>
      <c r="K100" s="12">
        <f t="shared" si="6"/>
        <v>106.73333081342606</v>
      </c>
      <c r="L100" s="33">
        <f t="shared" si="5"/>
        <v>-3562.739999999998</v>
      </c>
    </row>
    <row r="101" spans="1:12" ht="45">
      <c r="A101" s="21" t="s">
        <v>166</v>
      </c>
      <c r="B101" s="22" t="s">
        <v>167</v>
      </c>
      <c r="C101" s="31">
        <v>20000</v>
      </c>
      <c r="D101" s="31">
        <v>20000</v>
      </c>
      <c r="E101" s="33"/>
      <c r="F101" s="12">
        <f t="shared" si="3"/>
        <v>0</v>
      </c>
      <c r="G101" s="33">
        <f t="shared" si="4"/>
        <v>-20000</v>
      </c>
      <c r="H101" s="34"/>
      <c r="I101" s="34"/>
      <c r="J101" s="33"/>
      <c r="K101" s="12"/>
      <c r="L101" s="33">
        <f t="shared" si="5"/>
        <v>0</v>
      </c>
    </row>
    <row r="102" spans="1:12" ht="28.5">
      <c r="A102" s="9" t="s">
        <v>168</v>
      </c>
      <c r="B102" s="10" t="s">
        <v>169</v>
      </c>
      <c r="C102" s="13">
        <f>SUM(C103:C107)</f>
        <v>4453579</v>
      </c>
      <c r="D102" s="13">
        <f>SUM(D103:D107)</f>
        <v>3134773</v>
      </c>
      <c r="E102" s="14">
        <f>SUM(E103:E107)</f>
        <v>1021240.47</v>
      </c>
      <c r="F102" s="11">
        <f t="shared" si="3"/>
        <v>32.57781249232401</v>
      </c>
      <c r="G102" s="8">
        <f t="shared" si="4"/>
        <v>-2113532.5300000003</v>
      </c>
      <c r="H102" s="13">
        <f>SUM(H103:H107)</f>
        <v>133068688</v>
      </c>
      <c r="I102" s="13">
        <f>SUM(I103:I107)</f>
        <v>13416920</v>
      </c>
      <c r="J102" s="14">
        <f>SUM(J103:J107)</f>
        <v>3561787.5300000003</v>
      </c>
      <c r="K102" s="11">
        <f aca="true" t="shared" si="7" ref="K102:K107">J102/I102%</f>
        <v>26.546983435840716</v>
      </c>
      <c r="L102" s="8">
        <f t="shared" si="5"/>
        <v>-9855132.469999999</v>
      </c>
    </row>
    <row r="103" spans="1:12" ht="15">
      <c r="A103" s="21" t="s">
        <v>162</v>
      </c>
      <c r="B103" s="22" t="s">
        <v>163</v>
      </c>
      <c r="C103" s="34"/>
      <c r="D103" s="34"/>
      <c r="E103" s="33"/>
      <c r="F103" s="12"/>
      <c r="G103" s="33">
        <f t="shared" si="4"/>
        <v>0</v>
      </c>
      <c r="H103" s="31">
        <v>57811740</v>
      </c>
      <c r="I103" s="31">
        <v>2725113</v>
      </c>
      <c r="J103" s="32">
        <v>2291099.14</v>
      </c>
      <c r="K103" s="12">
        <f t="shared" si="7"/>
        <v>84.07354630798797</v>
      </c>
      <c r="L103" s="33">
        <f t="shared" si="5"/>
        <v>-434013.85999999987</v>
      </c>
    </row>
    <row r="104" spans="1:12" ht="33.75">
      <c r="A104" s="21" t="s">
        <v>170</v>
      </c>
      <c r="B104" s="22" t="s">
        <v>171</v>
      </c>
      <c r="C104" s="34"/>
      <c r="D104" s="34"/>
      <c r="E104" s="33"/>
      <c r="F104" s="12"/>
      <c r="G104" s="33">
        <f t="shared" si="4"/>
        <v>0</v>
      </c>
      <c r="H104" s="31">
        <v>1355671</v>
      </c>
      <c r="I104" s="31">
        <v>510000</v>
      </c>
      <c r="J104" s="32">
        <v>510000</v>
      </c>
      <c r="K104" s="12">
        <f t="shared" si="7"/>
        <v>100</v>
      </c>
      <c r="L104" s="33">
        <f t="shared" si="5"/>
        <v>0</v>
      </c>
    </row>
    <row r="105" spans="1:12" ht="15">
      <c r="A105" s="21" t="s">
        <v>164</v>
      </c>
      <c r="B105" s="22" t="s">
        <v>165</v>
      </c>
      <c r="C105" s="34"/>
      <c r="D105" s="34"/>
      <c r="E105" s="33"/>
      <c r="F105" s="12"/>
      <c r="G105" s="33">
        <f t="shared" si="4"/>
        <v>0</v>
      </c>
      <c r="H105" s="31">
        <v>38544003</v>
      </c>
      <c r="I105" s="31">
        <v>4059922</v>
      </c>
      <c r="J105" s="33"/>
      <c r="K105" s="12">
        <f t="shared" si="7"/>
        <v>0</v>
      </c>
      <c r="L105" s="33">
        <f t="shared" si="5"/>
        <v>-4059922</v>
      </c>
    </row>
    <row r="106" spans="1:12" ht="33.75">
      <c r="A106" s="21" t="s">
        <v>172</v>
      </c>
      <c r="B106" s="22" t="s">
        <v>173</v>
      </c>
      <c r="C106" s="31">
        <v>4453579</v>
      </c>
      <c r="D106" s="31">
        <v>3134773</v>
      </c>
      <c r="E106" s="32">
        <v>1021240.47</v>
      </c>
      <c r="F106" s="12">
        <f t="shared" si="3"/>
        <v>32.57781249232401</v>
      </c>
      <c r="G106" s="33">
        <f t="shared" si="4"/>
        <v>-2113532.5300000003</v>
      </c>
      <c r="H106" s="31">
        <v>824944</v>
      </c>
      <c r="I106" s="31">
        <v>755567</v>
      </c>
      <c r="J106" s="32">
        <v>755560.39</v>
      </c>
      <c r="K106" s="12">
        <f t="shared" si="7"/>
        <v>99.99912516031007</v>
      </c>
      <c r="L106" s="33">
        <f t="shared" si="5"/>
        <v>-6.60999999998603</v>
      </c>
    </row>
    <row r="107" spans="1:12" ht="22.5">
      <c r="A107" s="21" t="s">
        <v>174</v>
      </c>
      <c r="B107" s="22" t="s">
        <v>175</v>
      </c>
      <c r="C107" s="34"/>
      <c r="D107" s="34"/>
      <c r="E107" s="33"/>
      <c r="F107" s="12"/>
      <c r="G107" s="33">
        <f t="shared" si="4"/>
        <v>0</v>
      </c>
      <c r="H107" s="31">
        <v>34532330</v>
      </c>
      <c r="I107" s="31">
        <v>5366318</v>
      </c>
      <c r="J107" s="32">
        <v>5128</v>
      </c>
      <c r="K107" s="12">
        <f t="shared" si="7"/>
        <v>0.0955590033986059</v>
      </c>
      <c r="L107" s="33">
        <f t="shared" si="5"/>
        <v>-5361190</v>
      </c>
    </row>
    <row r="108" spans="1:12" ht="28.5">
      <c r="A108" s="9" t="s">
        <v>176</v>
      </c>
      <c r="B108" s="10" t="s">
        <v>177</v>
      </c>
      <c r="C108" s="13">
        <f>C109</f>
        <v>75200</v>
      </c>
      <c r="D108" s="13">
        <f>D109</f>
        <v>75200</v>
      </c>
      <c r="E108" s="14">
        <f>E109</f>
        <v>75200</v>
      </c>
      <c r="F108" s="11">
        <f t="shared" si="3"/>
        <v>100</v>
      </c>
      <c r="G108" s="8">
        <f t="shared" si="4"/>
        <v>0</v>
      </c>
      <c r="H108" s="13">
        <f>H109</f>
        <v>0</v>
      </c>
      <c r="I108" s="13">
        <f>I109</f>
        <v>0</v>
      </c>
      <c r="J108" s="14">
        <f>J109</f>
        <v>0</v>
      </c>
      <c r="K108" s="12"/>
      <c r="L108" s="8">
        <f t="shared" si="5"/>
        <v>0</v>
      </c>
    </row>
    <row r="109" spans="1:12" ht="15">
      <c r="A109" s="21" t="s">
        <v>22</v>
      </c>
      <c r="B109" s="22" t="s">
        <v>23</v>
      </c>
      <c r="C109" s="31">
        <v>75200</v>
      </c>
      <c r="D109" s="31">
        <v>75200</v>
      </c>
      <c r="E109" s="32">
        <v>75200</v>
      </c>
      <c r="F109" s="12">
        <f t="shared" si="3"/>
        <v>100</v>
      </c>
      <c r="G109" s="33">
        <f t="shared" si="4"/>
        <v>0</v>
      </c>
      <c r="H109" s="36"/>
      <c r="I109" s="36"/>
      <c r="J109" s="37"/>
      <c r="K109" s="12"/>
      <c r="L109" s="33">
        <f t="shared" si="5"/>
        <v>0</v>
      </c>
    </row>
    <row r="110" spans="1:12" s="15" customFormat="1" ht="28.5">
      <c r="A110" s="9" t="s">
        <v>4</v>
      </c>
      <c r="B110" s="10" t="s">
        <v>5</v>
      </c>
      <c r="C110" s="7">
        <f>SUM(C111:C113)</f>
        <v>1500000</v>
      </c>
      <c r="D110" s="7">
        <f>SUM(D111:D113)</f>
        <v>347000</v>
      </c>
      <c r="E110" s="8">
        <f>SUM(E111:E113)</f>
        <v>237000</v>
      </c>
      <c r="F110" s="11">
        <f t="shared" si="3"/>
        <v>68.29971181556196</v>
      </c>
      <c r="G110" s="8">
        <f t="shared" si="4"/>
        <v>-110000</v>
      </c>
      <c r="H110" s="7">
        <f>SUM(H111:H113)</f>
        <v>806086</v>
      </c>
      <c r="I110" s="7">
        <f>SUM(I111:I113)</f>
        <v>806086</v>
      </c>
      <c r="J110" s="8">
        <f>SUM(J111:J113)</f>
        <v>-490171.75</v>
      </c>
      <c r="K110" s="11">
        <f>J110/I110%</f>
        <v>-60.808865307175665</v>
      </c>
      <c r="L110" s="8">
        <f t="shared" si="5"/>
        <v>-1296257.75</v>
      </c>
    </row>
    <row r="111" spans="1:12" ht="33.75">
      <c r="A111" s="21" t="s">
        <v>178</v>
      </c>
      <c r="B111" s="22" t="s">
        <v>179</v>
      </c>
      <c r="C111" s="31">
        <v>1000000</v>
      </c>
      <c r="D111" s="31">
        <v>347000</v>
      </c>
      <c r="E111" s="32">
        <v>237000</v>
      </c>
      <c r="F111" s="12">
        <f t="shared" si="3"/>
        <v>68.29971181556196</v>
      </c>
      <c r="G111" s="33">
        <f t="shared" si="4"/>
        <v>-110000</v>
      </c>
      <c r="H111" s="34"/>
      <c r="I111" s="36"/>
      <c r="J111" s="33"/>
      <c r="K111" s="12"/>
      <c r="L111" s="33">
        <f t="shared" si="5"/>
        <v>0</v>
      </c>
    </row>
    <row r="112" spans="1:12" ht="22.5">
      <c r="A112" s="21" t="s">
        <v>212</v>
      </c>
      <c r="B112" s="22" t="s">
        <v>213</v>
      </c>
      <c r="C112" s="31">
        <v>500000</v>
      </c>
      <c r="D112" s="31"/>
      <c r="E112" s="32"/>
      <c r="F112" s="12"/>
      <c r="G112" s="33">
        <f t="shared" si="4"/>
        <v>0</v>
      </c>
      <c r="H112" s="31">
        <v>3806086</v>
      </c>
      <c r="I112" s="31">
        <v>1506086</v>
      </c>
      <c r="J112" s="32">
        <v>209828.25</v>
      </c>
      <c r="K112" s="12">
        <f>J112/I112%</f>
        <v>13.93202313812093</v>
      </c>
      <c r="L112" s="33">
        <f t="shared" si="5"/>
        <v>-1296257.75</v>
      </c>
    </row>
    <row r="113" spans="1:12" ht="22.5">
      <c r="A113" s="21" t="s">
        <v>6</v>
      </c>
      <c r="B113" s="22" t="s">
        <v>7</v>
      </c>
      <c r="C113" s="34"/>
      <c r="D113" s="34"/>
      <c r="E113" s="33"/>
      <c r="F113" s="12"/>
      <c r="G113" s="33">
        <f t="shared" si="4"/>
        <v>0</v>
      </c>
      <c r="H113" s="31">
        <v>-3000000</v>
      </c>
      <c r="I113" s="31">
        <v>-700000</v>
      </c>
      <c r="J113" s="33">
        <v>-700000</v>
      </c>
      <c r="K113" s="12">
        <f>J113/I113%</f>
        <v>100</v>
      </c>
      <c r="L113" s="33">
        <f t="shared" si="5"/>
        <v>0</v>
      </c>
    </row>
    <row r="114" spans="1:12" ht="28.5">
      <c r="A114" s="9" t="s">
        <v>180</v>
      </c>
      <c r="B114" s="10" t="s">
        <v>181</v>
      </c>
      <c r="C114" s="7">
        <f>C115</f>
        <v>0</v>
      </c>
      <c r="D114" s="7">
        <f>D115</f>
        <v>0</v>
      </c>
      <c r="E114" s="8">
        <f>E115</f>
        <v>0</v>
      </c>
      <c r="F114" s="12"/>
      <c r="G114" s="8">
        <f t="shared" si="4"/>
        <v>0</v>
      </c>
      <c r="H114" s="7">
        <f>H115</f>
        <v>201696</v>
      </c>
      <c r="I114" s="7">
        <f>I115</f>
        <v>0</v>
      </c>
      <c r="J114" s="8">
        <f>J115</f>
        <v>0</v>
      </c>
      <c r="K114" s="12"/>
      <c r="L114" s="8">
        <f t="shared" si="5"/>
        <v>0</v>
      </c>
    </row>
    <row r="115" spans="1:12" ht="22.5">
      <c r="A115" s="21" t="s">
        <v>174</v>
      </c>
      <c r="B115" s="22" t="s">
        <v>175</v>
      </c>
      <c r="C115" s="34"/>
      <c r="D115" s="34"/>
      <c r="E115" s="33"/>
      <c r="F115" s="12"/>
      <c r="G115" s="33">
        <f t="shared" si="4"/>
        <v>0</v>
      </c>
      <c r="H115" s="31">
        <v>201696</v>
      </c>
      <c r="I115" s="36"/>
      <c r="J115" s="33"/>
      <c r="K115" s="12"/>
      <c r="L115" s="33">
        <f t="shared" si="5"/>
        <v>0</v>
      </c>
    </row>
    <row r="116" spans="1:12" ht="42.75">
      <c r="A116" s="9" t="s">
        <v>182</v>
      </c>
      <c r="B116" s="10" t="s">
        <v>183</v>
      </c>
      <c r="C116" s="7">
        <f>C117</f>
        <v>0</v>
      </c>
      <c r="D116" s="7">
        <f>D117</f>
        <v>0</v>
      </c>
      <c r="E116" s="8">
        <f>E117</f>
        <v>0</v>
      </c>
      <c r="F116" s="12"/>
      <c r="G116" s="8">
        <f t="shared" si="4"/>
        <v>0</v>
      </c>
      <c r="H116" s="7">
        <f>H117</f>
        <v>5583100</v>
      </c>
      <c r="I116" s="7">
        <f>I117</f>
        <v>1583100</v>
      </c>
      <c r="J116" s="8">
        <f>J117</f>
        <v>1583100</v>
      </c>
      <c r="K116" s="12">
        <f>J116/I116%</f>
        <v>100</v>
      </c>
      <c r="L116" s="8">
        <f t="shared" si="5"/>
        <v>0</v>
      </c>
    </row>
    <row r="117" spans="1:12" ht="15">
      <c r="A117" s="21" t="s">
        <v>184</v>
      </c>
      <c r="B117" s="22" t="s">
        <v>185</v>
      </c>
      <c r="C117" s="34"/>
      <c r="D117" s="34"/>
      <c r="E117" s="33"/>
      <c r="F117" s="12"/>
      <c r="G117" s="33">
        <f t="shared" si="4"/>
        <v>0</v>
      </c>
      <c r="H117" s="31">
        <v>5583100</v>
      </c>
      <c r="I117" s="31">
        <v>1583100</v>
      </c>
      <c r="J117" s="32">
        <v>1583100</v>
      </c>
      <c r="K117" s="12">
        <f>J117/I117%</f>
        <v>100</v>
      </c>
      <c r="L117" s="33">
        <f t="shared" si="5"/>
        <v>0</v>
      </c>
    </row>
    <row r="118" spans="1:12" ht="28.5">
      <c r="A118" s="9" t="s">
        <v>186</v>
      </c>
      <c r="B118" s="10" t="s">
        <v>187</v>
      </c>
      <c r="C118" s="7">
        <f>C119</f>
        <v>692500</v>
      </c>
      <c r="D118" s="7">
        <f>D119</f>
        <v>71458</v>
      </c>
      <c r="E118" s="8">
        <f>E119</f>
        <v>13227.37</v>
      </c>
      <c r="F118" s="11">
        <f t="shared" si="3"/>
        <v>18.510691595062834</v>
      </c>
      <c r="G118" s="8">
        <f t="shared" si="4"/>
        <v>-58230.63</v>
      </c>
      <c r="H118" s="7">
        <f>H119</f>
        <v>0</v>
      </c>
      <c r="I118" s="7">
        <f>I119</f>
        <v>0</v>
      </c>
      <c r="J118" s="8">
        <f>J119</f>
        <v>0</v>
      </c>
      <c r="K118" s="11"/>
      <c r="L118" s="8">
        <f t="shared" si="5"/>
        <v>0</v>
      </c>
    </row>
    <row r="119" spans="1:12" ht="22.5">
      <c r="A119" s="21" t="s">
        <v>188</v>
      </c>
      <c r="B119" s="22" t="s">
        <v>189</v>
      </c>
      <c r="C119" s="31">
        <v>692500</v>
      </c>
      <c r="D119" s="31">
        <v>71458</v>
      </c>
      <c r="E119" s="32">
        <v>13227.37</v>
      </c>
      <c r="F119" s="12">
        <f t="shared" si="3"/>
        <v>18.510691595062834</v>
      </c>
      <c r="G119" s="33">
        <f t="shared" si="4"/>
        <v>-58230.63</v>
      </c>
      <c r="H119" s="34"/>
      <c r="I119" s="36"/>
      <c r="J119" s="33"/>
      <c r="K119" s="12"/>
      <c r="L119" s="33">
        <f t="shared" si="5"/>
        <v>0</v>
      </c>
    </row>
    <row r="120" spans="1:12" ht="42.75">
      <c r="A120" s="9" t="s">
        <v>190</v>
      </c>
      <c r="B120" s="10" t="s">
        <v>191</v>
      </c>
      <c r="C120" s="7">
        <f>SUM(C121:C129)</f>
        <v>2664752060</v>
      </c>
      <c r="D120" s="7">
        <f>SUM(D121:D129)</f>
        <v>553714344</v>
      </c>
      <c r="E120" s="8">
        <f>SUM(E121:E129)</f>
        <v>513014037.70000005</v>
      </c>
      <c r="F120" s="11">
        <f t="shared" si="3"/>
        <v>92.64958425928009</v>
      </c>
      <c r="G120" s="8">
        <f t="shared" si="4"/>
        <v>-40700306.29999995</v>
      </c>
      <c r="H120" s="7">
        <f>SUM(H121:H129)</f>
        <v>21547051</v>
      </c>
      <c r="I120" s="7">
        <f>SUM(I121:I129)</f>
        <v>18127051</v>
      </c>
      <c r="J120" s="8">
        <f>SUM(J121:J129)</f>
        <v>5739218.17</v>
      </c>
      <c r="K120" s="11">
        <f>J120/I120%</f>
        <v>31.66106924948796</v>
      </c>
      <c r="L120" s="8">
        <f t="shared" si="5"/>
        <v>-12387832.83</v>
      </c>
    </row>
    <row r="121" spans="1:12" ht="15">
      <c r="A121" s="21" t="s">
        <v>192</v>
      </c>
      <c r="B121" s="22" t="s">
        <v>193</v>
      </c>
      <c r="C121" s="31">
        <v>39452760</v>
      </c>
      <c r="D121" s="31">
        <v>10277479</v>
      </c>
      <c r="E121" s="33"/>
      <c r="F121" s="12">
        <f t="shared" si="3"/>
        <v>0</v>
      </c>
      <c r="G121" s="33">
        <f t="shared" si="4"/>
        <v>-10277479</v>
      </c>
      <c r="H121" s="34"/>
      <c r="I121" s="34"/>
      <c r="J121" s="33"/>
      <c r="K121" s="12"/>
      <c r="L121" s="33">
        <f t="shared" si="5"/>
        <v>0</v>
      </c>
    </row>
    <row r="122" spans="1:12" ht="15">
      <c r="A122" s="21" t="s">
        <v>194</v>
      </c>
      <c r="B122" s="22" t="s">
        <v>195</v>
      </c>
      <c r="C122" s="31">
        <v>14973200</v>
      </c>
      <c r="D122" s="31">
        <v>3743400</v>
      </c>
      <c r="E122" s="32">
        <v>3743400</v>
      </c>
      <c r="F122" s="12">
        <f t="shared" si="3"/>
        <v>100</v>
      </c>
      <c r="G122" s="33">
        <f t="shared" si="4"/>
        <v>0</v>
      </c>
      <c r="H122" s="34"/>
      <c r="I122" s="34"/>
      <c r="J122" s="33"/>
      <c r="K122" s="12"/>
      <c r="L122" s="33">
        <f t="shared" si="5"/>
        <v>0</v>
      </c>
    </row>
    <row r="123" spans="1:12" ht="78.75">
      <c r="A123" s="21" t="s">
        <v>196</v>
      </c>
      <c r="B123" s="22" t="s">
        <v>197</v>
      </c>
      <c r="C123" s="31">
        <v>1533233600</v>
      </c>
      <c r="D123" s="31">
        <v>392356600</v>
      </c>
      <c r="E123" s="32">
        <v>392356506.86</v>
      </c>
      <c r="F123" s="12">
        <f t="shared" si="3"/>
        <v>99.99997626139078</v>
      </c>
      <c r="G123" s="33">
        <f t="shared" si="4"/>
        <v>-93.13999998569489</v>
      </c>
      <c r="H123" s="34"/>
      <c r="I123" s="34"/>
      <c r="J123" s="33"/>
      <c r="K123" s="12"/>
      <c r="L123" s="33">
        <f t="shared" si="5"/>
        <v>0</v>
      </c>
    </row>
    <row r="124" spans="1:12" ht="78.75">
      <c r="A124" s="21" t="s">
        <v>198</v>
      </c>
      <c r="B124" s="22" t="s">
        <v>199</v>
      </c>
      <c r="C124" s="31">
        <v>903769700</v>
      </c>
      <c r="D124" s="31">
        <v>106454600</v>
      </c>
      <c r="E124" s="32">
        <v>91344130.3</v>
      </c>
      <c r="F124" s="12">
        <f t="shared" si="3"/>
        <v>85.80571464267396</v>
      </c>
      <c r="G124" s="33">
        <f t="shared" si="4"/>
        <v>-15110469.700000003</v>
      </c>
      <c r="H124" s="34"/>
      <c r="I124" s="34"/>
      <c r="J124" s="33"/>
      <c r="K124" s="12"/>
      <c r="L124" s="33">
        <f t="shared" si="5"/>
        <v>0</v>
      </c>
    </row>
    <row r="125" spans="1:12" ht="78.75">
      <c r="A125" s="21" t="s">
        <v>200</v>
      </c>
      <c r="B125" s="22" t="s">
        <v>201</v>
      </c>
      <c r="C125" s="31">
        <v>87229400</v>
      </c>
      <c r="D125" s="31">
        <v>21807300</v>
      </c>
      <c r="E125" s="32">
        <v>9901063.66</v>
      </c>
      <c r="F125" s="12">
        <f t="shared" si="3"/>
        <v>45.40251961499131</v>
      </c>
      <c r="G125" s="33">
        <f t="shared" si="4"/>
        <v>-11906236.34</v>
      </c>
      <c r="H125" s="34"/>
      <c r="I125" s="34"/>
      <c r="J125" s="33"/>
      <c r="K125" s="12"/>
      <c r="L125" s="33">
        <f t="shared" si="5"/>
        <v>0</v>
      </c>
    </row>
    <row r="126" spans="1:12" ht="56.25">
      <c r="A126" s="21" t="s">
        <v>202</v>
      </c>
      <c r="B126" s="22" t="s">
        <v>203</v>
      </c>
      <c r="C126" s="31">
        <v>23037600</v>
      </c>
      <c r="D126" s="31">
        <v>2177100</v>
      </c>
      <c r="E126" s="32">
        <v>2177100</v>
      </c>
      <c r="F126" s="12">
        <f t="shared" si="3"/>
        <v>100</v>
      </c>
      <c r="G126" s="33">
        <f t="shared" si="4"/>
        <v>0</v>
      </c>
      <c r="H126" s="34"/>
      <c r="I126" s="34"/>
      <c r="J126" s="33"/>
      <c r="K126" s="12"/>
      <c r="L126" s="33">
        <f t="shared" si="5"/>
        <v>0</v>
      </c>
    </row>
    <row r="127" spans="1:12" ht="45">
      <c r="A127" s="21" t="s">
        <v>204</v>
      </c>
      <c r="B127" s="22" t="s">
        <v>205</v>
      </c>
      <c r="C127" s="31">
        <v>37257880</v>
      </c>
      <c r="D127" s="31">
        <v>7510045</v>
      </c>
      <c r="E127" s="32">
        <v>7245645</v>
      </c>
      <c r="F127" s="12">
        <f t="shared" si="3"/>
        <v>96.47938194777795</v>
      </c>
      <c r="G127" s="33">
        <f t="shared" si="4"/>
        <v>-264400</v>
      </c>
      <c r="H127" s="31">
        <v>7312850</v>
      </c>
      <c r="I127" s="31">
        <v>3892850</v>
      </c>
      <c r="J127" s="33"/>
      <c r="K127" s="12">
        <f>J127/I127%</f>
        <v>0</v>
      </c>
      <c r="L127" s="33">
        <f t="shared" si="5"/>
        <v>-3892850</v>
      </c>
    </row>
    <row r="128" spans="1:12" ht="78.75">
      <c r="A128" s="21" t="s">
        <v>206</v>
      </c>
      <c r="B128" s="22" t="s">
        <v>207</v>
      </c>
      <c r="C128" s="31">
        <v>22579500</v>
      </c>
      <c r="D128" s="31">
        <v>6169400</v>
      </c>
      <c r="E128" s="32">
        <v>5661453.77</v>
      </c>
      <c r="F128" s="12">
        <f t="shared" si="3"/>
        <v>91.76668347002949</v>
      </c>
      <c r="G128" s="33">
        <f t="shared" si="4"/>
        <v>-507946.23000000045</v>
      </c>
      <c r="H128" s="34"/>
      <c r="I128" s="34"/>
      <c r="J128" s="33"/>
      <c r="K128" s="12"/>
      <c r="L128" s="33">
        <f t="shared" si="5"/>
        <v>0</v>
      </c>
    </row>
    <row r="129" spans="1:12" ht="15">
      <c r="A129" s="21" t="s">
        <v>208</v>
      </c>
      <c r="B129" s="22" t="s">
        <v>209</v>
      </c>
      <c r="C129" s="31">
        <v>3218420</v>
      </c>
      <c r="D129" s="31">
        <v>3218420</v>
      </c>
      <c r="E129" s="32">
        <v>584738.11</v>
      </c>
      <c r="F129" s="12">
        <f t="shared" si="3"/>
        <v>18.16848360375588</v>
      </c>
      <c r="G129" s="33">
        <f t="shared" si="4"/>
        <v>-2633681.89</v>
      </c>
      <c r="H129" s="31">
        <v>14234201</v>
      </c>
      <c r="I129" s="31">
        <v>14234201</v>
      </c>
      <c r="J129" s="32">
        <v>5739218.17</v>
      </c>
      <c r="K129" s="12">
        <f>J129/I129%</f>
        <v>40.31991799188447</v>
      </c>
      <c r="L129" s="33">
        <f t="shared" si="5"/>
        <v>-8494982.83</v>
      </c>
    </row>
    <row r="130" spans="1:12" ht="15">
      <c r="A130" s="5"/>
      <c r="B130" s="6"/>
      <c r="C130" s="31"/>
      <c r="D130" s="31"/>
      <c r="E130" s="32"/>
      <c r="F130" s="12"/>
      <c r="G130" s="33"/>
      <c r="H130" s="31"/>
      <c r="I130" s="31"/>
      <c r="J130" s="32"/>
      <c r="K130" s="12"/>
      <c r="L130" s="33"/>
    </row>
    <row r="131" spans="1:12" ht="14.25">
      <c r="A131" s="16"/>
      <c r="B131" s="17" t="s">
        <v>226</v>
      </c>
      <c r="C131" s="18">
        <f>C6+C9+C12+C14+C25+C42+C56+C73+C78+C88+C92+C102+C108+C110+C118+C120+C114+C116</f>
        <v>4711511029</v>
      </c>
      <c r="D131" s="18">
        <f>D6+D9+D12+D14+D25+D42+D56+D73+D78+D88+D92+D102+D108+D110+D118+D120+D114+D116</f>
        <v>1061191968</v>
      </c>
      <c r="E131" s="19">
        <f>E6+E9+E12+E14+E25+E42+E56+E73+E78+E88+E92+E102+E108+E110+E118+E120+E114+E116</f>
        <v>955767203.3500001</v>
      </c>
      <c r="F131" s="20">
        <f t="shared" si="3"/>
        <v>90.06543888108284</v>
      </c>
      <c r="G131" s="19">
        <f t="shared" si="4"/>
        <v>-105424764.64999986</v>
      </c>
      <c r="H131" s="18">
        <f>H6+H9+H12+H14+H25+H42+H56+H73+H78+H88+H92+H102+H108+H110+H118+H120+H114+H116</f>
        <v>356633722</v>
      </c>
      <c r="I131" s="18">
        <f>I6+I9+I12+I14+I25+I42+I56+I73+I78+I88+I92+I102+I108+I110+I118+I120+I114+I116</f>
        <v>55516351</v>
      </c>
      <c r="J131" s="19">
        <f>J6+J9+J12+J14+J25+J42+J56+J73+J78+J88+J92+J102+J108+J110+J118+J120+J114+J116</f>
        <v>65798698.57000001</v>
      </c>
      <c r="K131" s="20">
        <f>J131/I131%</f>
        <v>118.52129577104232</v>
      </c>
      <c r="L131" s="19">
        <f t="shared" si="5"/>
        <v>10282347.570000008</v>
      </c>
    </row>
  </sheetData>
  <mergeCells count="13">
    <mergeCell ref="J4:J5"/>
    <mergeCell ref="K4:L4"/>
    <mergeCell ref="A1:N1"/>
    <mergeCell ref="A3:A5"/>
    <mergeCell ref="B3:B5"/>
    <mergeCell ref="C3:G3"/>
    <mergeCell ref="H3:L3"/>
    <mergeCell ref="C4:C5"/>
    <mergeCell ref="D4:D5"/>
    <mergeCell ref="E4:E5"/>
    <mergeCell ref="F4:G4"/>
    <mergeCell ref="H4:H5"/>
    <mergeCell ref="I4:I5"/>
  </mergeCells>
  <printOptions/>
  <pageMargins left="0.31" right="0.17" top="0.22" bottom="0.16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budobl4</cp:lastModifiedBy>
  <cp:lastPrinted>2015-04-16T09:27:07Z</cp:lastPrinted>
  <dcterms:created xsi:type="dcterms:W3CDTF">2015-04-14T13:22:23Z</dcterms:created>
  <dcterms:modified xsi:type="dcterms:W3CDTF">2015-04-16T09:27:18Z</dcterms:modified>
  <cp:category/>
  <cp:version/>
  <cp:contentType/>
  <cp:contentStatus/>
</cp:coreProperties>
</file>