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Восстановл_Лист1" sheetId="1" r:id="rId1"/>
  </sheets>
  <definedNames/>
  <calcPr fullCalcOnLoad="1"/>
</workbook>
</file>

<file path=xl/sharedStrings.xml><?xml version="1.0" encoding="utf-8"?>
<sst xmlns="http://schemas.openxmlformats.org/spreadsheetml/2006/main" count="282" uniqueCount="241">
  <si>
    <t>Аналіз виконання видаткової частини обласного бюджету за тимчасовою класифікацією за І півріччя 2016 року.</t>
  </si>
  <si>
    <t>тис.грн.</t>
  </si>
  <si>
    <t>Код</t>
  </si>
  <si>
    <t>Назва</t>
  </si>
  <si>
    <t>Загальний фонд</t>
  </si>
  <si>
    <t>Спеціальний фонд</t>
  </si>
  <si>
    <t>Розпис на рік з урахуванням змін</t>
  </si>
  <si>
    <t>Уточнений розпис на І  півріччя 2016 р.</t>
  </si>
  <si>
    <t>Виконано за І півріччя 2016 р.</t>
  </si>
  <si>
    <t>Виконання плану</t>
  </si>
  <si>
    <t>Уточнений розпис на І півріччя  2016 р.</t>
  </si>
  <si>
    <t xml:space="preserve"> %</t>
  </si>
  <si>
    <t xml:space="preserve"> + / -</t>
  </si>
  <si>
    <t>01</t>
  </si>
  <si>
    <t>Запорізька обласна рада</t>
  </si>
  <si>
    <t>010116</t>
  </si>
  <si>
    <t>Органи мiсцевого самоврядування</t>
  </si>
  <si>
    <t>03</t>
  </si>
  <si>
    <t>Запорізька обласна державна адміністрація</t>
  </si>
  <si>
    <t>070701</t>
  </si>
  <si>
    <t>Заклади післядипломної освіти ІІІ-ІV рівнів акредитації (академії, інститути, центри підвищення кваліфікації, перепідготовки, вдосконалення)</t>
  </si>
  <si>
    <t>091214</t>
  </si>
  <si>
    <t>Iншi установи та заклади</t>
  </si>
  <si>
    <t>250404</t>
  </si>
  <si>
    <t>Іншi видатки</t>
  </si>
  <si>
    <t>08</t>
  </si>
  <si>
    <t xml:space="preserve"> Управління з питань внутрішньої політики  та зв'язків з громадськістю ОДА</t>
  </si>
  <si>
    <t>10</t>
  </si>
  <si>
    <t>Департамент освіти і науки ЗОДА</t>
  </si>
  <si>
    <t>070301</t>
  </si>
  <si>
    <t>Загальноосвiтнi  школи-iнтернати, загальноосвітні санаторні школи-інтернати</t>
  </si>
  <si>
    <t>070304</t>
  </si>
  <si>
    <t>Спецiальнi загальноосвiтнi школи-iнтернати, школи та iншi заклади освiти для дiтей з вадами у фiзичному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</si>
  <si>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</si>
  <si>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</si>
  <si>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</si>
  <si>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Позашкiльнi заклади освiти, заходи iз позашкiльної роботи з дiтьми</t>
  </si>
  <si>
    <t>070501</t>
  </si>
  <si>
    <t>Професiйно-технiчнi  заклади освіти</t>
  </si>
  <si>
    <t>070601</t>
  </si>
  <si>
    <t>Вищi заклади освіти  I та II рiвнiв акредитацiї</t>
  </si>
  <si>
    <t>070602</t>
  </si>
  <si>
    <t>Вищi заклади освіти  III та IV рiвнiв акредитацiї</t>
  </si>
  <si>
    <t>070802</t>
  </si>
  <si>
    <t>Методична робота, iншi заходи у сфері народної освiти</t>
  </si>
  <si>
    <t>070806</t>
  </si>
  <si>
    <t>Iншi заклади освiти</t>
  </si>
  <si>
    <t>070807</t>
  </si>
  <si>
    <t>Інші  освітні програми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</si>
  <si>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</si>
  <si>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</si>
  <si>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11</t>
  </si>
  <si>
    <t>Управління молоді, фізичної культури та спорту ЗОДА</t>
  </si>
  <si>
    <t>080400</t>
  </si>
  <si>
    <t>Спецiалiзованi полiклiнiки (в т.ч. диспансери, медико-санiтарнi частини, пересувнi консультативнi дiагностичнi центри  тощо, якi не мають лiжкового фонду)</t>
  </si>
  <si>
    <t>091103</t>
  </si>
  <si>
    <t>Соціальні програми i заходи державних органiв у справах молоді</t>
  </si>
  <si>
    <t>091105</t>
  </si>
  <si>
    <t>Утримання клубiв пiдлiткiв за мiсцем проживання</t>
  </si>
  <si>
    <t>091106</t>
  </si>
  <si>
    <t>Iншi видатки</t>
  </si>
  <si>
    <t>130102</t>
  </si>
  <si>
    <t>Проведення навчально-тренувальних зборiв i змагань</t>
  </si>
  <si>
    <t>130104</t>
  </si>
  <si>
    <t>Видатки на утримання центрiв з iнвалiдного спорту i реабiлiтацiйних шкiл</t>
  </si>
  <si>
    <t>130105</t>
  </si>
  <si>
    <t>Проведення навчально-тренувальних зборiв i змагань та заходiв з iнвалiдного спорту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</si>
  <si>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</si>
  <si>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</si>
  <si>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</si>
  <si>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шкiл</t>
  </si>
  <si>
    <t>130113</t>
  </si>
  <si>
    <t>Централiзованi бухгалтерiї</t>
  </si>
  <si>
    <t>130114</t>
  </si>
  <si>
    <t>Забезпечення підготовки спортсменів вищих категорій школами вищої спортивної майстерності</t>
  </si>
  <si>
    <t>130115</t>
  </si>
  <si>
    <t>Центри "Спорт для всіх" та заходи з фізичної культури</t>
  </si>
  <si>
    <t>130203</t>
  </si>
  <si>
    <t>Утримання та навчально-тренувальна робота дитячо-юнацьких спортивних шкiл (які підпорядковані громадським організаціям фізкультурно-спортивної спрямованості)</t>
  </si>
  <si>
    <t>130205</t>
  </si>
  <si>
    <t>Фiнансова пiдтримка спортивних споруд, які належать громадським організаціям фізкультурно-спортивної спрямованості</t>
  </si>
  <si>
    <t>14</t>
  </si>
  <si>
    <t>Департамент охорони здоров'я ЗОДА</t>
  </si>
  <si>
    <t>080101</t>
  </si>
  <si>
    <t>Лікарні</t>
  </si>
  <si>
    <t>080102</t>
  </si>
  <si>
    <t>Територiальнi медичнi об'єднання</t>
  </si>
  <si>
    <t>080201</t>
  </si>
  <si>
    <t>Спецiалiзованi лiкарнi та iншi спецiалiзованi заклади (центри, диспансери, госпiталi для iнвалiдiв ВВВ, лепрозорiї, медико-санiтарнi частини  тощо, що мають лiжкову мережу)</t>
  </si>
  <si>
    <t>080203</t>
  </si>
  <si>
    <t>Перинатальні центри, пологовi будинки</t>
  </si>
  <si>
    <t>080206</t>
  </si>
  <si>
    <t>Санаторiї медичної реабiлiтацiї</t>
  </si>
  <si>
    <t>080207</t>
  </si>
  <si>
    <t>Будинки дитини</t>
  </si>
  <si>
    <t>080704</t>
  </si>
  <si>
    <t>Центри здоров'я i заходи у сфері санiтарної освiти</t>
  </si>
  <si>
    <t>081001</t>
  </si>
  <si>
    <t>Медико-соцiальнi експертнi комiсiї</t>
  </si>
  <si>
    <t>081002</t>
  </si>
  <si>
    <t>Iншi заходи по охоронi здоров'я</t>
  </si>
  <si>
    <t>081009</t>
  </si>
  <si>
    <t>Забезпечення централізованих заходів з лікування хворих на цукровий та нецукровий діабет</t>
  </si>
  <si>
    <t>110201</t>
  </si>
  <si>
    <t>Бiблiотеки</t>
  </si>
  <si>
    <t>15</t>
  </si>
  <si>
    <t>Департамент соціального захисту населення ЗОДА</t>
  </si>
  <si>
    <t>090212</t>
  </si>
  <si>
    <t>Пільги на медичне обслуговування громадянам, які постраждали внаслідок Чорнобильської катастрофи</t>
  </si>
  <si>
    <t>090403</t>
  </si>
  <si>
    <t>Виплата компенсацiї реабiлiтованим</t>
  </si>
  <si>
    <t>090412</t>
  </si>
  <si>
    <t>Iншi видатки на соціальний захист населення</t>
  </si>
  <si>
    <t>090417</t>
  </si>
  <si>
    <t>Витрати на поховання учасників бойових дій та інвалідів війни</t>
  </si>
  <si>
    <t>090601</t>
  </si>
  <si>
    <t>Будинки-iнтернати для малолiтнiх iнвалiдiв</t>
  </si>
  <si>
    <t>090901</t>
  </si>
  <si>
    <t>Будинки-iнтернати (пансіонати) для літніх людей та iнвалiдiв системи соцiального захисту</t>
  </si>
  <si>
    <t>091101</t>
  </si>
  <si>
    <t>Утримання центрiв соцiальних служб для сім`ї, дітей та молоді</t>
  </si>
  <si>
    <t>091102</t>
  </si>
  <si>
    <t>Програми i заходи центрiв соцiальних служб для сім`ї, дітей та  молодi</t>
  </si>
  <si>
    <t>091206</t>
  </si>
  <si>
    <t>Центри соціальної реабілітації дітей - інвалідів;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</si>
  <si>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</si>
  <si>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</si>
  <si>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091212</t>
  </si>
  <si>
    <t>Обробка інформації з нарахування та виплати допомог і компенсацій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</si>
  <si>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</si>
  <si>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</si>
  <si>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</si>
  <si>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І та ІІ груп</t>
  </si>
  <si>
    <t>20</t>
  </si>
  <si>
    <t>Служба у справах  дітей ЗОДА</t>
  </si>
  <si>
    <t>090700</t>
  </si>
  <si>
    <t>Утримання закладів, що надають соціальні послуги дітям, які опинились в складних життєвих обставинах</t>
  </si>
  <si>
    <t>090802</t>
  </si>
  <si>
    <t>Інші програми соціального захисту дітей</t>
  </si>
  <si>
    <t>24</t>
  </si>
  <si>
    <t>Департамент культури, туризму, національностей та релігій ЗОДА</t>
  </si>
  <si>
    <t>110101</t>
  </si>
  <si>
    <t>Творчi спiлки</t>
  </si>
  <si>
    <t>110102</t>
  </si>
  <si>
    <t>Театри</t>
  </si>
  <si>
    <t>110103</t>
  </si>
  <si>
    <t>Фiлармонiї, музичнi колективи i ансамблi та iншi мистецькі  заклади та заходи</t>
  </si>
  <si>
    <t>110104</t>
  </si>
  <si>
    <t>Видатки на заходи, передбаченi державними i мiсцевими програмами розвитку культури i мистецтва</t>
  </si>
  <si>
    <t>110202</t>
  </si>
  <si>
    <t>Музеї i виставки</t>
  </si>
  <si>
    <t>110502</t>
  </si>
  <si>
    <t>Iншi культурно-освiтнi заклади та заходи</t>
  </si>
  <si>
    <t>30</t>
  </si>
  <si>
    <t>Управління у справах преси та інформації ЗОДА</t>
  </si>
  <si>
    <t>120100</t>
  </si>
  <si>
    <t>Телебачення i радiомовлення</t>
  </si>
  <si>
    <t>120201</t>
  </si>
  <si>
    <t>Перiодичнi видання (газети та журнали)</t>
  </si>
  <si>
    <t>120300</t>
  </si>
  <si>
    <t>Книговидання</t>
  </si>
  <si>
    <t>40</t>
  </si>
  <si>
    <t>Департамент  житлово-комунального господарства  та будівництва ЗОДА</t>
  </si>
  <si>
    <t>100101</t>
  </si>
  <si>
    <t>Житлово-експлуатацiйне господарство</t>
  </si>
  <si>
    <t>100202</t>
  </si>
  <si>
    <t>Водопровiдно - каналiзацiйне господарство</t>
  </si>
  <si>
    <t>100209</t>
  </si>
  <si>
    <t>Заходи, пов"язані з поліпшенням питної води</t>
  </si>
  <si>
    <t>180107</t>
  </si>
  <si>
    <t>Фiнансування енергозберiгаючих заходiв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</si>
  <si>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</si>
  <si>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</si>
  <si>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250909</t>
  </si>
  <si>
    <t>Повернення коштів, наданих для кредитування  громадян на будівництво (реконструкцію) та придбання житла</t>
  </si>
  <si>
    <t>250908</t>
  </si>
  <si>
    <t>Надання пiльгового довгострокового кредиту громадянам на будiвництво (реконструкцiю) та  придбання житла</t>
  </si>
  <si>
    <t>47</t>
  </si>
  <si>
    <t>Управління капітального будівництва ЗОДА</t>
  </si>
  <si>
    <t>150101</t>
  </si>
  <si>
    <t>Капiтальнi вкладення</t>
  </si>
  <si>
    <t>150122</t>
  </si>
  <si>
    <t>Інвестиційні проекти</t>
  </si>
  <si>
    <t>170703</t>
  </si>
  <si>
    <t>Видатки на проведення робіт, пов"язаних з будiвництвом, реконструкцiєю, ремонтом та утриманням автомобiльних дорiг</t>
  </si>
  <si>
    <t>240601</t>
  </si>
  <si>
    <t>Охорона та раціональне використання природних ресурсів</t>
  </si>
  <si>
    <t>48</t>
  </si>
  <si>
    <t>Управління містобудування та архітектури ЗОДА</t>
  </si>
  <si>
    <t>51</t>
  </si>
  <si>
    <t>Департамент промисловості та розвитку інфраструктури ЗОДА</t>
  </si>
  <si>
    <t>170103</t>
  </si>
  <si>
    <t>Інші заходи у сфері автомобільного транспорту</t>
  </si>
  <si>
    <t>53</t>
  </si>
  <si>
    <t>Департамент агропромислового розвитку ЗОДА</t>
  </si>
  <si>
    <t>160903</t>
  </si>
  <si>
    <t>Програми в галузі сільського господарства, лісового господарства, рибальства та мисливства</t>
  </si>
  <si>
    <t>160904</t>
  </si>
  <si>
    <t>Заходи з проведення лабораторно-діагностичних, лікувально-профілактичних робіт, утримання ветеринарних лікарень та ветеринарних лабораторій</t>
  </si>
  <si>
    <t>250914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</si>
  <si>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</si>
  <si>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250912</t>
  </si>
  <si>
    <t>Повернення коштів, наданих для кредитування індивідуальних сільських забудовників</t>
  </si>
  <si>
    <t>250911</t>
  </si>
  <si>
    <t>Надання державного пiльгового кредиту iндивiдуальним сiльським забудовникам</t>
  </si>
  <si>
    <t>60</t>
  </si>
  <si>
    <t>Департамент екології та природних ресурсів ЗОДА</t>
  </si>
  <si>
    <t>240602</t>
  </si>
  <si>
    <t>Утилізація відходів</t>
  </si>
  <si>
    <t>67</t>
  </si>
  <si>
    <t>Департамент з питань цивільного захисту населення ЗОДА</t>
  </si>
  <si>
    <t>210105</t>
  </si>
  <si>
    <t>Видатки на запобігання та лiквiдацiю надзвичайних ситуацiй та наслiдкiв стихiйного лиха</t>
  </si>
  <si>
    <t>73</t>
  </si>
  <si>
    <t>Департамент економічного розвитку і торгівлі ЗОДА</t>
  </si>
  <si>
    <t>180404</t>
  </si>
  <si>
    <t>Підтримка малого і середнього підприємництва</t>
  </si>
  <si>
    <t>76</t>
  </si>
  <si>
    <t>Департамент фінансів ЗОДА(в частині міжбюджетних транфертів, резервного фонду)</t>
  </si>
  <si>
    <t>250102</t>
  </si>
  <si>
    <t>Резервний фонд</t>
  </si>
  <si>
    <t>250301</t>
  </si>
  <si>
    <t>Реверсна дотація</t>
  </si>
  <si>
    <t>250313</t>
  </si>
  <si>
    <t>Стабілізаційна дотація</t>
  </si>
  <si>
    <t>250326</t>
  </si>
  <si>
    <t>250328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</si>
  <si>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</si>
  <si>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</si>
  <si>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</si>
  <si>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</si>
  <si>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250376</t>
  </si>
  <si>
    <t>250380</t>
  </si>
  <si>
    <t>Інші субвенції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</si>
  <si>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</si>
  <si>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</si>
  <si>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,</t>
  </si>
  <si>
    <t>Всього: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</si>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</sst>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);\-#,##0.00"/>
  </numFmts>
  <fonts count="42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8.05"/>
      <color indexed="8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.05"/>
      <color indexed="8"/>
      <name val="Times New Roman"/>
      <family val="1"/>
    </font>
    <font>
      <b/>
      <sz val="8.05"/>
      <color indexed="8"/>
      <name val="Times New Roman"/>
      <family val="1"/>
    </font>
    <font>
      <b/>
      <sz val="10"/>
      <color indexed="8"/>
      <name val="MS Sans Serif"/>
      <family val="0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Continuous" wrapText="1"/>
      <protection/>
    </xf>
    <xf numFmtId="0" fontId="0" fillId="0" borderId="0" xfId="0" applyNumberFormat="1" applyFont="1" applyFill="1" applyBorder="1" applyAlignment="1" applyProtection="1">
      <alignment horizontal="centerContinuous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Continuous" wrapText="1"/>
      <protection/>
    </xf>
    <xf numFmtId="0" fontId="3" fillId="0" borderId="11" xfId="0" applyNumberFormat="1" applyFont="1" applyFill="1" applyBorder="1" applyAlignment="1" applyProtection="1">
      <alignment horizontal="centerContinuous" wrapText="1"/>
      <protection/>
    </xf>
    <xf numFmtId="0" fontId="3" fillId="0" borderId="12" xfId="0" applyNumberFormat="1" applyFont="1" applyFill="1" applyBorder="1" applyAlignment="1" applyProtection="1">
      <alignment horizontal="centerContinuous" wrapText="1"/>
      <protection/>
    </xf>
    <xf numFmtId="0" fontId="3" fillId="0" borderId="13" xfId="0" applyNumberFormat="1" applyFont="1" applyFill="1" applyBorder="1" applyAlignment="1" applyProtection="1">
      <alignment horizontal="centerContinuous" wrapText="1"/>
      <protection/>
    </xf>
    <xf numFmtId="0" fontId="3" fillId="0" borderId="14" xfId="0" applyNumberFormat="1" applyFont="1" applyFill="1" applyBorder="1" applyAlignment="1" applyProtection="1">
      <alignment horizontal="centerContinuous" wrapText="1"/>
      <protection/>
    </xf>
    <xf numFmtId="0" fontId="3" fillId="0" borderId="15" xfId="0" applyNumberFormat="1" applyFont="1" applyFill="1" applyBorder="1" applyAlignment="1" applyProtection="1">
      <alignment horizontal="centerContinuous" wrapText="1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164" fontId="6" fillId="0" borderId="16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2" fillId="0" borderId="16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 applyProtection="1">
      <alignment/>
      <protection/>
    </xf>
    <xf numFmtId="4" fontId="8" fillId="0" borderId="16" xfId="0" applyNumberFormat="1" applyFont="1" applyFill="1" applyBorder="1" applyAlignment="1">
      <alignment horizontal="right" vertical="center"/>
    </xf>
    <xf numFmtId="2" fontId="9" fillId="0" borderId="16" xfId="0" applyNumberFormat="1" applyFont="1" applyFill="1" applyBorder="1" applyAlignment="1" applyProtection="1">
      <alignment/>
      <protection/>
    </xf>
    <xf numFmtId="4" fontId="9" fillId="0" borderId="16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1"/>
  <sheetViews>
    <sheetView tabSelected="1" zoomScale="142" zoomScaleNormal="142" zoomScalePageLayoutView="0" workbookViewId="0" topLeftCell="A137">
      <selection activeCell="K152" sqref="K152"/>
    </sheetView>
  </sheetViews>
  <sheetFormatPr defaultColWidth="11.421875" defaultRowHeight="12.75"/>
  <cols>
    <col min="1" max="1" width="11.421875" style="0" customWidth="1"/>
    <col min="2" max="2" width="34.7109375" style="11" customWidth="1"/>
    <col min="3" max="3" width="16.57421875" style="0" customWidth="1"/>
    <col min="4" max="4" width="14.421875" style="0" customWidth="1"/>
    <col min="5" max="5" width="14.28125" style="0" customWidth="1"/>
    <col min="6" max="6" width="11.421875" style="0" customWidth="1"/>
    <col min="7" max="8" width="13.28125" style="0" customWidth="1"/>
    <col min="9" max="9" width="13.7109375" style="0" customWidth="1"/>
    <col min="10" max="10" width="13.28125" style="0" customWidth="1"/>
  </cols>
  <sheetData>
    <row r="2" spans="1:12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3"/>
      <c r="B3" s="12"/>
      <c r="C3" s="3"/>
      <c r="D3" s="3"/>
      <c r="E3" s="17"/>
      <c r="F3" s="3"/>
      <c r="G3" s="3"/>
      <c r="H3" s="3"/>
      <c r="I3" s="3"/>
      <c r="J3" s="3"/>
      <c r="K3" s="3"/>
      <c r="L3" s="3" t="s">
        <v>1</v>
      </c>
    </row>
    <row r="4" spans="1:12" ht="12.75">
      <c r="A4" s="4" t="s">
        <v>2</v>
      </c>
      <c r="B4" s="4" t="s">
        <v>3</v>
      </c>
      <c r="C4" s="5" t="s">
        <v>4</v>
      </c>
      <c r="D4" s="6"/>
      <c r="E4" s="6"/>
      <c r="F4" s="6"/>
      <c r="G4" s="7"/>
      <c r="H4" s="5" t="s">
        <v>5</v>
      </c>
      <c r="I4" s="6"/>
      <c r="J4" s="6"/>
      <c r="K4" s="6"/>
      <c r="L4" s="7"/>
    </row>
    <row r="5" spans="1:12" ht="38.25">
      <c r="A5" s="8"/>
      <c r="B5" s="8"/>
      <c r="C5" s="4" t="s">
        <v>6</v>
      </c>
      <c r="D5" s="4" t="s">
        <v>7</v>
      </c>
      <c r="E5" s="4" t="s">
        <v>8</v>
      </c>
      <c r="F5" s="5" t="s">
        <v>9</v>
      </c>
      <c r="G5" s="7"/>
      <c r="H5" s="4" t="s">
        <v>6</v>
      </c>
      <c r="I5" s="4" t="s">
        <v>10</v>
      </c>
      <c r="J5" s="4" t="s">
        <v>8</v>
      </c>
      <c r="K5" s="5" t="s">
        <v>9</v>
      </c>
      <c r="L5" s="7"/>
    </row>
    <row r="6" spans="1:12" ht="40.5" customHeight="1">
      <c r="A6" s="9"/>
      <c r="B6" s="9"/>
      <c r="C6" s="9"/>
      <c r="D6" s="9"/>
      <c r="E6" s="9"/>
      <c r="F6" s="10" t="s">
        <v>11</v>
      </c>
      <c r="G6" s="10" t="s">
        <v>12</v>
      </c>
      <c r="H6" s="9"/>
      <c r="I6" s="9"/>
      <c r="J6" s="9"/>
      <c r="K6" s="10" t="s">
        <v>11</v>
      </c>
      <c r="L6" s="10" t="s">
        <v>12</v>
      </c>
    </row>
    <row r="7" spans="1:12" s="21" customFormat="1" ht="14.25">
      <c r="A7" s="18" t="s">
        <v>13</v>
      </c>
      <c r="B7" s="19" t="s">
        <v>14</v>
      </c>
      <c r="C7" s="20">
        <f>C8</f>
        <v>22152.27</v>
      </c>
      <c r="D7" s="20">
        <f>D8</f>
        <v>12597.865</v>
      </c>
      <c r="E7" s="20">
        <f>E8</f>
        <v>8441.46398</v>
      </c>
      <c r="F7" s="20">
        <f>E7*100/D7</f>
        <v>67.00709985382444</v>
      </c>
      <c r="G7" s="20">
        <f>E7-D7</f>
        <v>-4156.401019999999</v>
      </c>
      <c r="H7" s="20">
        <f>H8</f>
        <v>2759.6</v>
      </c>
      <c r="I7" s="20">
        <f>I8</f>
        <v>2759.6</v>
      </c>
      <c r="J7" s="20">
        <f>J8</f>
        <v>244.874</v>
      </c>
      <c r="K7" s="20">
        <f>J7*100/I7</f>
        <v>8.873532395999419</v>
      </c>
      <c r="L7" s="20">
        <f>J7-I7</f>
        <v>-2514.726</v>
      </c>
    </row>
    <row r="8" spans="1:12" ht="12.75">
      <c r="A8" s="22" t="s">
        <v>15</v>
      </c>
      <c r="B8" s="23" t="s">
        <v>16</v>
      </c>
      <c r="C8" s="24">
        <v>22152.27</v>
      </c>
      <c r="D8" s="24">
        <v>12597.865</v>
      </c>
      <c r="E8" s="24">
        <v>8441.46398</v>
      </c>
      <c r="F8" s="20">
        <f aca="true" t="shared" si="0" ref="F8:F71">E8*100/D8</f>
        <v>67.00709985382444</v>
      </c>
      <c r="G8" s="20">
        <f aca="true" t="shared" si="1" ref="G8:G71">E8-D8</f>
        <v>-4156.401019999999</v>
      </c>
      <c r="H8" s="24">
        <v>2759.6</v>
      </c>
      <c r="I8" s="24">
        <v>2759.6</v>
      </c>
      <c r="J8" s="24">
        <v>244.874</v>
      </c>
      <c r="K8" s="20">
        <f>J8*100/I8</f>
        <v>8.873532395999419</v>
      </c>
      <c r="L8" s="20">
        <f aca="true" t="shared" si="2" ref="L8:L71">J8-I8</f>
        <v>-2514.726</v>
      </c>
    </row>
    <row r="9" spans="1:12" s="21" customFormat="1" ht="28.5">
      <c r="A9" s="18" t="s">
        <v>17</v>
      </c>
      <c r="B9" s="19" t="s">
        <v>18</v>
      </c>
      <c r="C9" s="20">
        <f>SUM(C10:C12)</f>
        <v>3722.723</v>
      </c>
      <c r="D9" s="20">
        <f>SUM(D10:D12)</f>
        <v>1966.28</v>
      </c>
      <c r="E9" s="20">
        <f>SUM(E10:E12)</f>
        <v>1221.2245</v>
      </c>
      <c r="F9" s="20">
        <f t="shared" si="0"/>
        <v>62.1083721545253</v>
      </c>
      <c r="G9" s="20">
        <f t="shared" si="1"/>
        <v>-745.0554999999999</v>
      </c>
      <c r="H9" s="20">
        <f>SUM(H10:H12)</f>
        <v>577.7</v>
      </c>
      <c r="I9" s="20">
        <f>SUM(I10:I12)</f>
        <v>447</v>
      </c>
      <c r="J9" s="20">
        <f>SUM(J10:J12)</f>
        <v>31.02361</v>
      </c>
      <c r="K9" s="20">
        <f>J9*100/I9</f>
        <v>6.940404921700225</v>
      </c>
      <c r="L9" s="20">
        <f t="shared" si="2"/>
        <v>-415.97639</v>
      </c>
    </row>
    <row r="10" spans="1:12" ht="45">
      <c r="A10" s="22" t="s">
        <v>19</v>
      </c>
      <c r="B10" s="23" t="s">
        <v>20</v>
      </c>
      <c r="C10" s="24">
        <v>1783.047</v>
      </c>
      <c r="D10" s="24">
        <v>896.65</v>
      </c>
      <c r="E10" s="24">
        <v>797.91012</v>
      </c>
      <c r="F10" s="20">
        <f t="shared" si="0"/>
        <v>88.98791278648302</v>
      </c>
      <c r="G10" s="20">
        <f t="shared" si="1"/>
        <v>-98.73987999999997</v>
      </c>
      <c r="H10" s="24">
        <v>68.7</v>
      </c>
      <c r="I10" s="24">
        <v>26</v>
      </c>
      <c r="J10" s="25">
        <v>31.02361</v>
      </c>
      <c r="K10" s="20">
        <f>J10*100/H10</f>
        <v>45.15809315866085</v>
      </c>
      <c r="L10" s="20">
        <f t="shared" si="2"/>
        <v>5.0236100000000015</v>
      </c>
    </row>
    <row r="11" spans="1:12" ht="12.75">
      <c r="A11" s="22" t="s">
        <v>21</v>
      </c>
      <c r="B11" s="23" t="s">
        <v>22</v>
      </c>
      <c r="C11" s="24">
        <v>1138.676</v>
      </c>
      <c r="D11" s="24">
        <v>558.63</v>
      </c>
      <c r="E11" s="24">
        <v>423.31438</v>
      </c>
      <c r="F11" s="20">
        <f t="shared" si="0"/>
        <v>75.77723716950396</v>
      </c>
      <c r="G11" s="20">
        <f t="shared" si="1"/>
        <v>-135.31561999999997</v>
      </c>
      <c r="H11" s="24">
        <v>88</v>
      </c>
      <c r="I11" s="13"/>
      <c r="J11" s="13"/>
      <c r="K11" s="20"/>
      <c r="L11" s="20"/>
    </row>
    <row r="12" spans="1:12" ht="12.75">
      <c r="A12" s="22" t="s">
        <v>23</v>
      </c>
      <c r="B12" s="23" t="s">
        <v>24</v>
      </c>
      <c r="C12" s="24">
        <v>801</v>
      </c>
      <c r="D12" s="24">
        <v>511</v>
      </c>
      <c r="E12" s="13"/>
      <c r="F12" s="20">
        <f t="shared" si="0"/>
        <v>0</v>
      </c>
      <c r="G12" s="20">
        <f t="shared" si="1"/>
        <v>-511</v>
      </c>
      <c r="H12" s="24">
        <v>421</v>
      </c>
      <c r="I12" s="24">
        <v>421</v>
      </c>
      <c r="J12" s="13"/>
      <c r="K12" s="20"/>
      <c r="L12" s="20">
        <f t="shared" si="2"/>
        <v>-421</v>
      </c>
    </row>
    <row r="13" spans="1:12" s="21" customFormat="1" ht="42.75">
      <c r="A13" s="18" t="s">
        <v>25</v>
      </c>
      <c r="B13" s="19" t="s">
        <v>26</v>
      </c>
      <c r="C13" s="20">
        <f>C14</f>
        <v>666</v>
      </c>
      <c r="D13" s="20">
        <f>D14</f>
        <v>70</v>
      </c>
      <c r="E13" s="20"/>
      <c r="F13" s="20"/>
      <c r="G13" s="20">
        <f t="shared" si="1"/>
        <v>-70</v>
      </c>
      <c r="H13" s="14"/>
      <c r="I13" s="14"/>
      <c r="J13" s="14"/>
      <c r="K13" s="20"/>
      <c r="L13" s="20"/>
    </row>
    <row r="14" spans="1:12" ht="12.75">
      <c r="A14" s="22" t="s">
        <v>23</v>
      </c>
      <c r="B14" s="23" t="s">
        <v>24</v>
      </c>
      <c r="C14" s="24">
        <v>666</v>
      </c>
      <c r="D14" s="24">
        <v>70</v>
      </c>
      <c r="E14" s="13"/>
      <c r="F14" s="20"/>
      <c r="G14" s="20">
        <f t="shared" si="1"/>
        <v>-70</v>
      </c>
      <c r="H14" s="13"/>
      <c r="I14" s="13"/>
      <c r="J14" s="13"/>
      <c r="K14" s="20"/>
      <c r="L14" s="20"/>
    </row>
    <row r="15" spans="1:12" s="21" customFormat="1" ht="28.5">
      <c r="A15" s="18" t="s">
        <v>27</v>
      </c>
      <c r="B15" s="19" t="s">
        <v>28</v>
      </c>
      <c r="C15" s="20">
        <f>SUM(C16:C27)</f>
        <v>661435.483</v>
      </c>
      <c r="D15" s="20">
        <f>SUM(D16:D27)</f>
        <v>384386.4959999999</v>
      </c>
      <c r="E15" s="20">
        <f>SUM(E16:E27)</f>
        <v>337439.0195</v>
      </c>
      <c r="F15" s="20">
        <f t="shared" si="0"/>
        <v>87.78638766227628</v>
      </c>
      <c r="G15" s="20">
        <f t="shared" si="1"/>
        <v>-46947.47649999993</v>
      </c>
      <c r="H15" s="20">
        <f>SUM(H16:H27)</f>
        <v>80341.543</v>
      </c>
      <c r="I15" s="20">
        <f>SUM(I16:I27)</f>
        <v>29550.852</v>
      </c>
      <c r="J15" s="20">
        <f>SUM(J16:J27)</f>
        <v>29301.07209</v>
      </c>
      <c r="K15" s="20">
        <f>J15*100/I15</f>
        <v>99.15474548754129</v>
      </c>
      <c r="L15" s="20">
        <f t="shared" si="2"/>
        <v>-249.77990999999747</v>
      </c>
    </row>
    <row r="16" spans="1:12" ht="22.5">
      <c r="A16" s="22" t="s">
        <v>29</v>
      </c>
      <c r="B16" s="23" t="s">
        <v>30</v>
      </c>
      <c r="C16" s="24">
        <v>155149.104</v>
      </c>
      <c r="D16" s="24">
        <v>89890.669</v>
      </c>
      <c r="E16" s="24">
        <v>78567.24856</v>
      </c>
      <c r="F16" s="20">
        <f t="shared" si="0"/>
        <v>87.40311918248156</v>
      </c>
      <c r="G16" s="20">
        <f t="shared" si="1"/>
        <v>-11323.420439999987</v>
      </c>
      <c r="H16" s="24">
        <v>6597.892</v>
      </c>
      <c r="I16" s="24">
        <v>4260.256</v>
      </c>
      <c r="J16" s="24">
        <v>3903.41005</v>
      </c>
      <c r="K16" s="20">
        <f>J16*100/H16</f>
        <v>59.16147233085962</v>
      </c>
      <c r="L16" s="20">
        <f t="shared" si="2"/>
        <v>-356.84595000000036</v>
      </c>
    </row>
    <row r="17" spans="1:12" ht="33.75">
      <c r="A17" s="22" t="s">
        <v>31</v>
      </c>
      <c r="B17" s="23" t="s">
        <v>32</v>
      </c>
      <c r="C17" s="24">
        <v>265096.876</v>
      </c>
      <c r="D17" s="24">
        <v>159120.402</v>
      </c>
      <c r="E17" s="24">
        <v>138668.04659</v>
      </c>
      <c r="F17" s="20">
        <f t="shared" si="0"/>
        <v>87.1466165539225</v>
      </c>
      <c r="G17" s="20">
        <f t="shared" si="1"/>
        <v>-20452.35540999999</v>
      </c>
      <c r="H17" s="24">
        <v>13606.14</v>
      </c>
      <c r="I17" s="24">
        <v>9442.14</v>
      </c>
      <c r="J17" s="24">
        <v>7376.53024</v>
      </c>
      <c r="K17" s="20">
        <f aca="true" t="shared" si="3" ref="K17:K23">J17*100/H17</f>
        <v>54.21471659118604</v>
      </c>
      <c r="L17" s="20">
        <f t="shared" si="2"/>
        <v>-2065.6097599999994</v>
      </c>
    </row>
    <row r="18" spans="1:12" ht="67.5">
      <c r="A18" s="22" t="s">
        <v>33</v>
      </c>
      <c r="B18" s="23" t="s">
        <v>34</v>
      </c>
      <c r="C18" s="24">
        <v>55957.318</v>
      </c>
      <c r="D18" s="24">
        <v>32580.04</v>
      </c>
      <c r="E18" s="24">
        <v>28772.24865</v>
      </c>
      <c r="F18" s="20">
        <f t="shared" si="0"/>
        <v>88.31250253222525</v>
      </c>
      <c r="G18" s="20">
        <f t="shared" si="1"/>
        <v>-3807.7913499999995</v>
      </c>
      <c r="H18" s="24">
        <v>4758.196</v>
      </c>
      <c r="I18" s="24">
        <v>2758.196</v>
      </c>
      <c r="J18" s="24">
        <v>1969.80879</v>
      </c>
      <c r="K18" s="20">
        <f t="shared" si="3"/>
        <v>41.39822718526097</v>
      </c>
      <c r="L18" s="20">
        <f t="shared" si="2"/>
        <v>-788.3872099999999</v>
      </c>
    </row>
    <row r="19" spans="1:12" ht="22.5">
      <c r="A19" s="22" t="s">
        <v>35</v>
      </c>
      <c r="B19" s="23" t="s">
        <v>36</v>
      </c>
      <c r="C19" s="24">
        <v>17215.185</v>
      </c>
      <c r="D19" s="24">
        <v>9869.032</v>
      </c>
      <c r="E19" s="24">
        <v>8789.49618</v>
      </c>
      <c r="F19" s="20">
        <f t="shared" si="0"/>
        <v>89.06138089328316</v>
      </c>
      <c r="G19" s="20">
        <f t="shared" si="1"/>
        <v>-1079.5358199999991</v>
      </c>
      <c r="H19" s="24">
        <v>609.522</v>
      </c>
      <c r="I19" s="24">
        <v>426.682</v>
      </c>
      <c r="J19" s="24">
        <v>110.09315</v>
      </c>
      <c r="K19" s="20">
        <f t="shared" si="3"/>
        <v>18.062211044064032</v>
      </c>
      <c r="L19" s="20">
        <f t="shared" si="2"/>
        <v>-316.58885000000004</v>
      </c>
    </row>
    <row r="20" spans="1:12" ht="12.75">
      <c r="A20" s="22" t="s">
        <v>37</v>
      </c>
      <c r="B20" s="23" t="s">
        <v>38</v>
      </c>
      <c r="C20" s="24">
        <v>107111.866</v>
      </c>
      <c r="D20" s="24">
        <v>58852.529</v>
      </c>
      <c r="E20" s="24">
        <v>51537.6977</v>
      </c>
      <c r="F20" s="20">
        <f t="shared" si="0"/>
        <v>87.57091424227495</v>
      </c>
      <c r="G20" s="20">
        <f t="shared" si="1"/>
        <v>-7314.831300000005</v>
      </c>
      <c r="H20" s="24">
        <v>25235.903</v>
      </c>
      <c r="I20" s="24">
        <v>3982.154</v>
      </c>
      <c r="J20" s="24">
        <v>14641.19851</v>
      </c>
      <c r="K20" s="20">
        <f t="shared" si="3"/>
        <v>58.01733550014042</v>
      </c>
      <c r="L20" s="20">
        <f t="shared" si="2"/>
        <v>10659.04451</v>
      </c>
    </row>
    <row r="21" spans="1:12" ht="12.75">
      <c r="A21" s="22" t="s">
        <v>39</v>
      </c>
      <c r="B21" s="23" t="s">
        <v>40</v>
      </c>
      <c r="C21" s="24">
        <v>20620.981</v>
      </c>
      <c r="D21" s="24">
        <v>11082.25</v>
      </c>
      <c r="E21" s="24">
        <v>9784.48627</v>
      </c>
      <c r="F21" s="20">
        <f t="shared" si="0"/>
        <v>88.28970894899501</v>
      </c>
      <c r="G21" s="20">
        <f t="shared" si="1"/>
        <v>-1297.7637300000006</v>
      </c>
      <c r="H21" s="24">
        <v>3278.07</v>
      </c>
      <c r="I21" s="24">
        <v>251</v>
      </c>
      <c r="J21" s="24">
        <v>1051.05634</v>
      </c>
      <c r="K21" s="20">
        <f t="shared" si="3"/>
        <v>32.06326710533942</v>
      </c>
      <c r="L21" s="20">
        <f t="shared" si="2"/>
        <v>800.0563400000001</v>
      </c>
    </row>
    <row r="22" spans="1:12" ht="12.75">
      <c r="A22" s="22" t="s">
        <v>41</v>
      </c>
      <c r="B22" s="23" t="s">
        <v>42</v>
      </c>
      <c r="C22" s="24">
        <v>12997.372</v>
      </c>
      <c r="D22" s="24">
        <v>7125.247</v>
      </c>
      <c r="E22" s="24">
        <v>6613.55723</v>
      </c>
      <c r="F22" s="20">
        <f t="shared" si="0"/>
        <v>92.81863814686002</v>
      </c>
      <c r="G22" s="20">
        <f t="shared" si="1"/>
        <v>-511.68976999999995</v>
      </c>
      <c r="H22" s="13"/>
      <c r="I22" s="13"/>
      <c r="J22" s="13"/>
      <c r="K22" s="20"/>
      <c r="L22" s="20"/>
    </row>
    <row r="23" spans="1:12" ht="45">
      <c r="A23" s="22" t="s">
        <v>19</v>
      </c>
      <c r="B23" s="23" t="s">
        <v>20</v>
      </c>
      <c r="C23" s="24">
        <v>18314.996</v>
      </c>
      <c r="D23" s="24">
        <v>9406.27</v>
      </c>
      <c r="E23" s="24">
        <v>8984.81709</v>
      </c>
      <c r="F23" s="20">
        <f t="shared" si="0"/>
        <v>95.51944702841828</v>
      </c>
      <c r="G23" s="20">
        <f t="shared" si="1"/>
        <v>-421.45291</v>
      </c>
      <c r="H23" s="24">
        <v>405.82</v>
      </c>
      <c r="I23" s="13"/>
      <c r="J23" s="24">
        <v>216.87903</v>
      </c>
      <c r="K23" s="20">
        <f t="shared" si="3"/>
        <v>53.44217387018875</v>
      </c>
      <c r="L23" s="20">
        <f t="shared" si="2"/>
        <v>216.87903</v>
      </c>
    </row>
    <row r="24" spans="1:12" ht="22.5">
      <c r="A24" s="22" t="s">
        <v>43</v>
      </c>
      <c r="B24" s="23" t="s">
        <v>44</v>
      </c>
      <c r="C24" s="24">
        <v>190</v>
      </c>
      <c r="D24" s="24">
        <v>130</v>
      </c>
      <c r="E24" s="24">
        <v>73.2166</v>
      </c>
      <c r="F24" s="20">
        <f t="shared" si="0"/>
        <v>56.32046153846154</v>
      </c>
      <c r="G24" s="20">
        <f t="shared" si="1"/>
        <v>-56.7834</v>
      </c>
      <c r="H24" s="13"/>
      <c r="I24" s="13"/>
      <c r="J24" s="13"/>
      <c r="K24" s="20"/>
      <c r="L24" s="20"/>
    </row>
    <row r="25" spans="1:12" ht="12.75">
      <c r="A25" s="22" t="s">
        <v>45</v>
      </c>
      <c r="B25" s="23" t="s">
        <v>46</v>
      </c>
      <c r="C25" s="24">
        <v>3781.785</v>
      </c>
      <c r="D25" s="24">
        <v>1972.425</v>
      </c>
      <c r="E25" s="24">
        <v>1810.30105</v>
      </c>
      <c r="F25" s="20">
        <f t="shared" si="0"/>
        <v>91.7804758102336</v>
      </c>
      <c r="G25" s="20">
        <f t="shared" si="1"/>
        <v>-162.12394999999992</v>
      </c>
      <c r="H25" s="13"/>
      <c r="I25" s="13"/>
      <c r="J25" s="24">
        <v>32.09598</v>
      </c>
      <c r="K25" s="20"/>
      <c r="L25" s="20">
        <f t="shared" si="2"/>
        <v>32.09598</v>
      </c>
    </row>
    <row r="26" spans="1:12" ht="12.75">
      <c r="A26" s="22" t="s">
        <v>47</v>
      </c>
      <c r="B26" s="23" t="s">
        <v>48</v>
      </c>
      <c r="C26" s="13"/>
      <c r="D26" s="13"/>
      <c r="E26" s="13"/>
      <c r="F26" s="20"/>
      <c r="G26" s="20"/>
      <c r="H26" s="24">
        <v>25850</v>
      </c>
      <c r="I26" s="24">
        <v>8430.424</v>
      </c>
      <c r="J26" s="13"/>
      <c r="K26" s="20"/>
      <c r="L26" s="20">
        <f t="shared" si="2"/>
        <v>-8430.424</v>
      </c>
    </row>
    <row r="27" spans="1:12" ht="56.25">
      <c r="A27" s="22" t="s">
        <v>49</v>
      </c>
      <c r="B27" s="23" t="s">
        <v>50</v>
      </c>
      <c r="C27" s="24">
        <v>5000</v>
      </c>
      <c r="D27" s="24">
        <v>4357.632</v>
      </c>
      <c r="E27" s="24">
        <v>3837.90358</v>
      </c>
      <c r="F27" s="20">
        <f t="shared" si="0"/>
        <v>88.0731456901363</v>
      </c>
      <c r="G27" s="20">
        <f t="shared" si="1"/>
        <v>-519.7284199999995</v>
      </c>
      <c r="H27" s="13"/>
      <c r="I27" s="13"/>
      <c r="J27" s="13"/>
      <c r="K27" s="20"/>
      <c r="L27" s="20"/>
    </row>
    <row r="28" spans="1:12" s="21" customFormat="1" ht="28.5">
      <c r="A28" s="18" t="s">
        <v>51</v>
      </c>
      <c r="B28" s="19" t="s">
        <v>52</v>
      </c>
      <c r="C28" s="20">
        <f>SUM(C29:C44)</f>
        <v>50863.385</v>
      </c>
      <c r="D28" s="20">
        <f>SUM(D29:D44)</f>
        <v>25611.224999999995</v>
      </c>
      <c r="E28" s="20">
        <f>SUM(E29:E44)</f>
        <v>20637.0435</v>
      </c>
      <c r="F28" s="20">
        <f t="shared" si="0"/>
        <v>80.57811955499983</v>
      </c>
      <c r="G28" s="20">
        <f t="shared" si="1"/>
        <v>-4974.181499999995</v>
      </c>
      <c r="H28" s="20">
        <f>SUM(H29:H44)</f>
        <v>7277.757</v>
      </c>
      <c r="I28" s="20">
        <f>SUM(I29:I44)</f>
        <v>4591.335</v>
      </c>
      <c r="J28" s="20">
        <f>SUM(J29:J44)</f>
        <v>451.1151</v>
      </c>
      <c r="K28" s="20">
        <f>J28*100/I28</f>
        <v>9.82535798411573</v>
      </c>
      <c r="L28" s="20">
        <f t="shared" si="2"/>
        <v>-4140.2199</v>
      </c>
    </row>
    <row r="29" spans="1:12" ht="67.5">
      <c r="A29" s="22" t="s">
        <v>33</v>
      </c>
      <c r="B29" s="23" t="s">
        <v>34</v>
      </c>
      <c r="C29" s="24">
        <v>7350.922</v>
      </c>
      <c r="D29" s="24">
        <v>4160.288</v>
      </c>
      <c r="E29" s="24">
        <v>3502.5559</v>
      </c>
      <c r="F29" s="20">
        <f t="shared" si="0"/>
        <v>84.19022673430301</v>
      </c>
      <c r="G29" s="20">
        <f t="shared" si="1"/>
        <v>-657.7320999999997</v>
      </c>
      <c r="H29" s="24">
        <v>1590</v>
      </c>
      <c r="I29" s="24">
        <v>1590</v>
      </c>
      <c r="J29" s="24">
        <v>101.57602</v>
      </c>
      <c r="K29" s="20">
        <f>J29*100/I29</f>
        <v>6.388428930817611</v>
      </c>
      <c r="L29" s="20">
        <f t="shared" si="2"/>
        <v>-1488.42398</v>
      </c>
    </row>
    <row r="30" spans="1:12" ht="45">
      <c r="A30" s="22" t="s">
        <v>53</v>
      </c>
      <c r="B30" s="23" t="s">
        <v>54</v>
      </c>
      <c r="C30" s="24">
        <v>2084.478</v>
      </c>
      <c r="D30" s="24">
        <v>1068.392</v>
      </c>
      <c r="E30" s="24">
        <v>1045.94743</v>
      </c>
      <c r="F30" s="20">
        <f t="shared" si="0"/>
        <v>97.89921957483769</v>
      </c>
      <c r="G30" s="20">
        <f t="shared" si="1"/>
        <v>-22.444570000000112</v>
      </c>
      <c r="H30" s="24">
        <v>253.734</v>
      </c>
      <c r="I30" s="24">
        <v>34</v>
      </c>
      <c r="J30" s="13"/>
      <c r="K30" s="20"/>
      <c r="L30" s="20">
        <f t="shared" si="2"/>
        <v>-34</v>
      </c>
    </row>
    <row r="31" spans="1:12" ht="22.5">
      <c r="A31" s="22" t="s">
        <v>55</v>
      </c>
      <c r="B31" s="23" t="s">
        <v>56</v>
      </c>
      <c r="C31" s="24">
        <v>432.275</v>
      </c>
      <c r="D31" s="24">
        <v>174.1</v>
      </c>
      <c r="E31" s="24">
        <v>82.95204</v>
      </c>
      <c r="F31" s="20">
        <f t="shared" si="0"/>
        <v>47.646203331418725</v>
      </c>
      <c r="G31" s="20">
        <f t="shared" si="1"/>
        <v>-91.14796</v>
      </c>
      <c r="H31" s="13"/>
      <c r="I31" s="13"/>
      <c r="J31" s="13"/>
      <c r="K31" s="20"/>
      <c r="L31" s="20"/>
    </row>
    <row r="32" spans="1:12" ht="22.5">
      <c r="A32" s="22" t="s">
        <v>57</v>
      </c>
      <c r="B32" s="23" t="s">
        <v>58</v>
      </c>
      <c r="C32" s="24">
        <v>792.862</v>
      </c>
      <c r="D32" s="24">
        <v>476.212</v>
      </c>
      <c r="E32" s="24">
        <v>325.97064</v>
      </c>
      <c r="F32" s="20">
        <f t="shared" si="0"/>
        <v>68.45074042653272</v>
      </c>
      <c r="G32" s="20">
        <f t="shared" si="1"/>
        <v>-150.24136</v>
      </c>
      <c r="H32" s="24">
        <v>70</v>
      </c>
      <c r="I32" s="24">
        <v>70</v>
      </c>
      <c r="J32" s="13"/>
      <c r="K32" s="20"/>
      <c r="L32" s="20">
        <f t="shared" si="2"/>
        <v>-70</v>
      </c>
    </row>
    <row r="33" spans="1:12" ht="12.75">
      <c r="A33" s="22" t="s">
        <v>59</v>
      </c>
      <c r="B33" s="23" t="s">
        <v>60</v>
      </c>
      <c r="C33" s="24">
        <v>1446.158</v>
      </c>
      <c r="D33" s="24">
        <v>727.457</v>
      </c>
      <c r="E33" s="24">
        <v>465.10515</v>
      </c>
      <c r="F33" s="20">
        <f t="shared" si="0"/>
        <v>63.93575840221484</v>
      </c>
      <c r="G33" s="20">
        <f t="shared" si="1"/>
        <v>-262.35185</v>
      </c>
      <c r="H33" s="24">
        <v>2422.198</v>
      </c>
      <c r="I33" s="24">
        <v>1120</v>
      </c>
      <c r="J33" s="24">
        <v>19.25472</v>
      </c>
      <c r="K33" s="20">
        <f>J33*100/H33</f>
        <v>0.794927582303346</v>
      </c>
      <c r="L33" s="20">
        <f t="shared" si="2"/>
        <v>-1100.74528</v>
      </c>
    </row>
    <row r="34" spans="1:12" ht="56.25">
      <c r="A34" s="22" t="s">
        <v>49</v>
      </c>
      <c r="B34" s="23" t="s">
        <v>50</v>
      </c>
      <c r="C34" s="24">
        <v>1860</v>
      </c>
      <c r="D34" s="24">
        <v>620</v>
      </c>
      <c r="E34" s="13"/>
      <c r="F34" s="20">
        <f t="shared" si="0"/>
        <v>0</v>
      </c>
      <c r="G34" s="20">
        <f t="shared" si="1"/>
        <v>-620</v>
      </c>
      <c r="H34" s="13"/>
      <c r="I34" s="13"/>
      <c r="J34" s="13"/>
      <c r="K34" s="20"/>
      <c r="L34" s="20"/>
    </row>
    <row r="35" spans="1:12" ht="22.5">
      <c r="A35" s="22" t="s">
        <v>61</v>
      </c>
      <c r="B35" s="23" t="s">
        <v>62</v>
      </c>
      <c r="C35" s="24">
        <v>7784</v>
      </c>
      <c r="D35" s="24">
        <v>3760.153</v>
      </c>
      <c r="E35" s="24">
        <v>2033.81874</v>
      </c>
      <c r="F35" s="20">
        <f t="shared" si="0"/>
        <v>54.08872298547426</v>
      </c>
      <c r="G35" s="20">
        <f t="shared" si="1"/>
        <v>-1726.3342599999999</v>
      </c>
      <c r="H35" s="13"/>
      <c r="I35" s="13"/>
      <c r="J35" s="13"/>
      <c r="K35" s="20"/>
      <c r="L35" s="20"/>
    </row>
    <row r="36" spans="1:12" ht="22.5">
      <c r="A36" s="22" t="s">
        <v>63</v>
      </c>
      <c r="B36" s="23" t="s">
        <v>64</v>
      </c>
      <c r="C36" s="24">
        <v>1434.666</v>
      </c>
      <c r="D36" s="24">
        <v>717.748</v>
      </c>
      <c r="E36" s="24">
        <v>696.99257</v>
      </c>
      <c r="F36" s="20">
        <f t="shared" si="0"/>
        <v>97.10825665832576</v>
      </c>
      <c r="G36" s="20">
        <f t="shared" si="1"/>
        <v>-20.755430000000047</v>
      </c>
      <c r="H36" s="24">
        <v>101.8</v>
      </c>
      <c r="I36" s="24">
        <v>101.8</v>
      </c>
      <c r="J36" s="13"/>
      <c r="K36" s="20"/>
      <c r="L36" s="20">
        <f t="shared" si="2"/>
        <v>-101.8</v>
      </c>
    </row>
    <row r="37" spans="1:12" ht="22.5">
      <c r="A37" s="22" t="s">
        <v>65</v>
      </c>
      <c r="B37" s="23" t="s">
        <v>66</v>
      </c>
      <c r="C37" s="24">
        <v>180</v>
      </c>
      <c r="D37" s="24">
        <v>119.05</v>
      </c>
      <c r="E37" s="24">
        <v>117.23792</v>
      </c>
      <c r="F37" s="20">
        <f t="shared" si="0"/>
        <v>98.47788324233515</v>
      </c>
      <c r="G37" s="20">
        <f t="shared" si="1"/>
        <v>-1.8120799999999946</v>
      </c>
      <c r="H37" s="13"/>
      <c r="I37" s="13"/>
      <c r="J37" s="13"/>
      <c r="K37" s="20"/>
      <c r="L37" s="20"/>
    </row>
    <row r="38" spans="1:12" ht="22.5">
      <c r="A38" s="22" t="s">
        <v>67</v>
      </c>
      <c r="B38" s="23" t="s">
        <v>68</v>
      </c>
      <c r="C38" s="24">
        <v>300</v>
      </c>
      <c r="D38" s="24">
        <v>241.834</v>
      </c>
      <c r="E38" s="24">
        <v>88.11601</v>
      </c>
      <c r="F38" s="20">
        <f t="shared" si="0"/>
        <v>36.43656805908185</v>
      </c>
      <c r="G38" s="20">
        <f t="shared" si="1"/>
        <v>-153.71799</v>
      </c>
      <c r="H38" s="13"/>
      <c r="I38" s="13"/>
      <c r="J38" s="13"/>
      <c r="K38" s="20"/>
      <c r="L38" s="20"/>
    </row>
    <row r="39" spans="1:12" ht="22.5">
      <c r="A39" s="22" t="s">
        <v>69</v>
      </c>
      <c r="B39" s="23" t="s">
        <v>70</v>
      </c>
      <c r="C39" s="24">
        <v>1465.502</v>
      </c>
      <c r="D39" s="24">
        <v>722.053</v>
      </c>
      <c r="E39" s="24">
        <v>664.01641</v>
      </c>
      <c r="F39" s="20">
        <f t="shared" si="0"/>
        <v>91.96228116218614</v>
      </c>
      <c r="G39" s="20">
        <f t="shared" si="1"/>
        <v>-58.03659000000005</v>
      </c>
      <c r="H39" s="24">
        <v>350</v>
      </c>
      <c r="I39" s="13"/>
      <c r="J39" s="13"/>
      <c r="K39" s="20"/>
      <c r="L39" s="20"/>
    </row>
    <row r="40" spans="1:12" ht="12.75">
      <c r="A40" s="22" t="s">
        <v>71</v>
      </c>
      <c r="B40" s="23" t="s">
        <v>72</v>
      </c>
      <c r="C40" s="24">
        <v>864.099</v>
      </c>
      <c r="D40" s="24">
        <v>427.059</v>
      </c>
      <c r="E40" s="24">
        <v>340.30161</v>
      </c>
      <c r="F40" s="20">
        <f t="shared" si="0"/>
        <v>79.68491707234831</v>
      </c>
      <c r="G40" s="20">
        <f t="shared" si="1"/>
        <v>-86.75739000000004</v>
      </c>
      <c r="H40" s="13"/>
      <c r="I40" s="13"/>
      <c r="J40" s="13"/>
      <c r="K40" s="20"/>
      <c r="L40" s="20"/>
    </row>
    <row r="41" spans="1:12" ht="33.75">
      <c r="A41" s="22" t="s">
        <v>73</v>
      </c>
      <c r="B41" s="23" t="s">
        <v>74</v>
      </c>
      <c r="C41" s="24">
        <v>8816.76</v>
      </c>
      <c r="D41" s="24">
        <v>4661.361</v>
      </c>
      <c r="E41" s="24">
        <v>3930.67961</v>
      </c>
      <c r="F41" s="20">
        <f t="shared" si="0"/>
        <v>84.3247199691249</v>
      </c>
      <c r="G41" s="20">
        <f t="shared" si="1"/>
        <v>-730.6813899999997</v>
      </c>
      <c r="H41" s="24">
        <v>2490.025</v>
      </c>
      <c r="I41" s="24">
        <v>1675.535</v>
      </c>
      <c r="J41" s="24">
        <v>325.28436</v>
      </c>
      <c r="K41" s="20">
        <f>J41*100/H41</f>
        <v>13.063497756046624</v>
      </c>
      <c r="L41" s="20">
        <f t="shared" si="2"/>
        <v>-1350.2506400000002</v>
      </c>
    </row>
    <row r="42" spans="1:12" ht="22.5">
      <c r="A42" s="22" t="s">
        <v>75</v>
      </c>
      <c r="B42" s="23" t="s">
        <v>76</v>
      </c>
      <c r="C42" s="24">
        <v>498.925</v>
      </c>
      <c r="D42" s="24">
        <v>266.261</v>
      </c>
      <c r="E42" s="24">
        <v>243.841</v>
      </c>
      <c r="F42" s="20">
        <f t="shared" si="0"/>
        <v>91.57969060433184</v>
      </c>
      <c r="G42" s="20">
        <f t="shared" si="1"/>
        <v>-22.420000000000016</v>
      </c>
      <c r="H42" s="13"/>
      <c r="I42" s="13"/>
      <c r="J42" s="24">
        <v>5</v>
      </c>
      <c r="K42" s="20"/>
      <c r="L42" s="20">
        <f t="shared" si="2"/>
        <v>5</v>
      </c>
    </row>
    <row r="43" spans="1:12" ht="45">
      <c r="A43" s="22" t="s">
        <v>77</v>
      </c>
      <c r="B43" s="23" t="s">
        <v>78</v>
      </c>
      <c r="C43" s="24">
        <v>14252.973</v>
      </c>
      <c r="D43" s="24">
        <v>6818.211</v>
      </c>
      <c r="E43" s="24">
        <v>6483.93795</v>
      </c>
      <c r="F43" s="20">
        <f t="shared" si="0"/>
        <v>95.09734958334377</v>
      </c>
      <c r="G43" s="20">
        <f t="shared" si="1"/>
        <v>-334.2730500000007</v>
      </c>
      <c r="H43" s="13"/>
      <c r="I43" s="13"/>
      <c r="J43" s="13"/>
      <c r="K43" s="20"/>
      <c r="L43" s="20"/>
    </row>
    <row r="44" spans="1:12" ht="33.75">
      <c r="A44" s="22" t="s">
        <v>79</v>
      </c>
      <c r="B44" s="23" t="s">
        <v>80</v>
      </c>
      <c r="C44" s="24">
        <v>1299.765</v>
      </c>
      <c r="D44" s="24">
        <v>651.046</v>
      </c>
      <c r="E44" s="24">
        <v>615.57052</v>
      </c>
      <c r="F44" s="20">
        <f t="shared" si="0"/>
        <v>94.55100254052708</v>
      </c>
      <c r="G44" s="20">
        <f t="shared" si="1"/>
        <v>-35.47548000000006</v>
      </c>
      <c r="H44" s="13"/>
      <c r="I44" s="13"/>
      <c r="J44" s="13"/>
      <c r="K44" s="20"/>
      <c r="L44" s="20"/>
    </row>
    <row r="45" spans="1:12" s="21" customFormat="1" ht="28.5">
      <c r="A45" s="18" t="s">
        <v>81</v>
      </c>
      <c r="B45" s="19" t="s">
        <v>82</v>
      </c>
      <c r="C45" s="20">
        <f>SUM(C46:C58)</f>
        <v>1210472.682</v>
      </c>
      <c r="D45" s="20">
        <f>SUM(D46:D58)</f>
        <v>598051.922</v>
      </c>
      <c r="E45" s="20">
        <f>SUM(E46:E58)</f>
        <v>501565.4918000001</v>
      </c>
      <c r="F45" s="20">
        <f t="shared" si="0"/>
        <v>83.86654625616269</v>
      </c>
      <c r="G45" s="20">
        <f t="shared" si="1"/>
        <v>-96486.43019999994</v>
      </c>
      <c r="H45" s="20">
        <f>SUM(H46:H58)</f>
        <v>133320.876</v>
      </c>
      <c r="I45" s="20">
        <f>SUM(I46:I58)</f>
        <v>64890.882</v>
      </c>
      <c r="J45" s="20">
        <f>SUM(J46:J58)</f>
        <v>57427.03160000001</v>
      </c>
      <c r="K45" s="20">
        <f>J45*100/I45</f>
        <v>88.49784411930172</v>
      </c>
      <c r="L45" s="20">
        <f t="shared" si="2"/>
        <v>-7463.850399999988</v>
      </c>
    </row>
    <row r="46" spans="1:12" ht="12.75">
      <c r="A46" s="22" t="s">
        <v>39</v>
      </c>
      <c r="B46" s="23" t="s">
        <v>40</v>
      </c>
      <c r="C46" s="24">
        <v>39687.701</v>
      </c>
      <c r="D46" s="24">
        <v>19748.863</v>
      </c>
      <c r="E46" s="24">
        <v>18507.13906</v>
      </c>
      <c r="F46" s="20">
        <f t="shared" si="0"/>
        <v>93.71242820409459</v>
      </c>
      <c r="G46" s="20">
        <f t="shared" si="1"/>
        <v>-1241.7239399999999</v>
      </c>
      <c r="H46" s="24">
        <v>13393.737</v>
      </c>
      <c r="I46" s="24">
        <v>849.921</v>
      </c>
      <c r="J46" s="24">
        <v>5172.78606</v>
      </c>
      <c r="K46" s="20">
        <f>J46*100/H46</f>
        <v>38.62093200725086</v>
      </c>
      <c r="L46" s="20">
        <f t="shared" si="2"/>
        <v>4322.86506</v>
      </c>
    </row>
    <row r="47" spans="1:12" ht="45">
      <c r="A47" s="22" t="s">
        <v>19</v>
      </c>
      <c r="B47" s="23" t="s">
        <v>20</v>
      </c>
      <c r="C47" s="24">
        <v>1810.6</v>
      </c>
      <c r="D47" s="24">
        <v>866.27</v>
      </c>
      <c r="E47" s="24">
        <v>817.80257</v>
      </c>
      <c r="F47" s="20">
        <f t="shared" si="0"/>
        <v>94.40504346220001</v>
      </c>
      <c r="G47" s="20">
        <f t="shared" si="1"/>
        <v>-48.467430000000036</v>
      </c>
      <c r="H47" s="24">
        <v>1090.043</v>
      </c>
      <c r="I47" s="13"/>
      <c r="J47" s="24">
        <v>405.0825</v>
      </c>
      <c r="K47" s="20">
        <f aca="true" t="shared" si="4" ref="K47:K56">J47*100/H47</f>
        <v>37.162066083631565</v>
      </c>
      <c r="L47" s="20">
        <f t="shared" si="2"/>
        <v>405.0825</v>
      </c>
    </row>
    <row r="48" spans="1:12" ht="12.75">
      <c r="A48" s="22" t="s">
        <v>83</v>
      </c>
      <c r="B48" s="23" t="s">
        <v>84</v>
      </c>
      <c r="C48" s="24">
        <v>126913.832</v>
      </c>
      <c r="D48" s="24">
        <v>66945.709</v>
      </c>
      <c r="E48" s="24">
        <v>54879.78887</v>
      </c>
      <c r="F48" s="20">
        <f t="shared" si="0"/>
        <v>81.97655934900921</v>
      </c>
      <c r="G48" s="20">
        <f t="shared" si="1"/>
        <v>-12065.920130000006</v>
      </c>
      <c r="H48" s="24">
        <v>13175.276</v>
      </c>
      <c r="I48" s="13"/>
      <c r="J48" s="24">
        <v>6093.98516</v>
      </c>
      <c r="K48" s="20">
        <f t="shared" si="4"/>
        <v>46.25318786490697</v>
      </c>
      <c r="L48" s="20">
        <f t="shared" si="2"/>
        <v>6093.98516</v>
      </c>
    </row>
    <row r="49" spans="1:12" ht="12.75">
      <c r="A49" s="22" t="s">
        <v>85</v>
      </c>
      <c r="B49" s="23" t="s">
        <v>86</v>
      </c>
      <c r="C49" s="24">
        <v>578922.256</v>
      </c>
      <c r="D49" s="24">
        <v>279376.127</v>
      </c>
      <c r="E49" s="24">
        <v>264440.37926</v>
      </c>
      <c r="F49" s="20">
        <f t="shared" si="0"/>
        <v>94.65389262125466</v>
      </c>
      <c r="G49" s="20">
        <f t="shared" si="1"/>
        <v>-14935.747739999963</v>
      </c>
      <c r="H49" s="24">
        <v>49121.174</v>
      </c>
      <c r="I49" s="24">
        <v>18092.692</v>
      </c>
      <c r="J49" s="24">
        <v>14041.64043</v>
      </c>
      <c r="K49" s="20">
        <f t="shared" si="4"/>
        <v>28.58571830958275</v>
      </c>
      <c r="L49" s="20">
        <f t="shared" si="2"/>
        <v>-4051.0515699999996</v>
      </c>
    </row>
    <row r="50" spans="1:12" ht="45">
      <c r="A50" s="22" t="s">
        <v>87</v>
      </c>
      <c r="B50" s="23" t="s">
        <v>88</v>
      </c>
      <c r="C50" s="24">
        <v>174586.568</v>
      </c>
      <c r="D50" s="24">
        <v>87780.639</v>
      </c>
      <c r="E50" s="24">
        <v>74610.0968</v>
      </c>
      <c r="F50" s="20">
        <f t="shared" si="0"/>
        <v>84.99607390645676</v>
      </c>
      <c r="G50" s="20">
        <f t="shared" si="1"/>
        <v>-13170.542199999996</v>
      </c>
      <c r="H50" s="24">
        <v>13059.464</v>
      </c>
      <c r="I50" s="24">
        <v>4675.728</v>
      </c>
      <c r="J50" s="24">
        <v>23752.55383</v>
      </c>
      <c r="K50" s="20">
        <f t="shared" si="4"/>
        <v>181.88000541216698</v>
      </c>
      <c r="L50" s="20">
        <f t="shared" si="2"/>
        <v>19076.82583</v>
      </c>
    </row>
    <row r="51" spans="1:12" ht="12.75">
      <c r="A51" s="22" t="s">
        <v>89</v>
      </c>
      <c r="B51" s="23" t="s">
        <v>90</v>
      </c>
      <c r="C51" s="24">
        <v>31052.532</v>
      </c>
      <c r="D51" s="24">
        <v>15389.248</v>
      </c>
      <c r="E51" s="24">
        <v>13744.40519</v>
      </c>
      <c r="F51" s="20">
        <f t="shared" si="0"/>
        <v>89.31174018379585</v>
      </c>
      <c r="G51" s="20">
        <f t="shared" si="1"/>
        <v>-1644.84281</v>
      </c>
      <c r="H51" s="24">
        <v>1010.464</v>
      </c>
      <c r="I51" s="24">
        <v>918.403</v>
      </c>
      <c r="J51" s="24">
        <v>2232.80258</v>
      </c>
      <c r="K51" s="20">
        <f t="shared" si="4"/>
        <v>220.96804834214777</v>
      </c>
      <c r="L51" s="20">
        <f t="shared" si="2"/>
        <v>1314.39958</v>
      </c>
    </row>
    <row r="52" spans="1:12" ht="12.75">
      <c r="A52" s="22" t="s">
        <v>91</v>
      </c>
      <c r="B52" s="23" t="s">
        <v>92</v>
      </c>
      <c r="C52" s="24">
        <v>13478.686</v>
      </c>
      <c r="D52" s="24">
        <v>6344.289</v>
      </c>
      <c r="E52" s="24">
        <v>5037.16983</v>
      </c>
      <c r="F52" s="20">
        <f t="shared" si="0"/>
        <v>79.39691634476299</v>
      </c>
      <c r="G52" s="20">
        <f t="shared" si="1"/>
        <v>-1307.11917</v>
      </c>
      <c r="H52" s="24">
        <v>150</v>
      </c>
      <c r="I52" s="13"/>
      <c r="J52" s="24">
        <v>1747.74066</v>
      </c>
      <c r="K52" s="20">
        <f t="shared" si="4"/>
        <v>1165.1604399999999</v>
      </c>
      <c r="L52" s="20">
        <f t="shared" si="2"/>
        <v>1747.74066</v>
      </c>
    </row>
    <row r="53" spans="1:12" ht="12.75">
      <c r="A53" s="22" t="s">
        <v>93</v>
      </c>
      <c r="B53" s="23" t="s">
        <v>94</v>
      </c>
      <c r="C53" s="24">
        <v>40759.89</v>
      </c>
      <c r="D53" s="24">
        <v>19829.99</v>
      </c>
      <c r="E53" s="24">
        <v>19222.8633</v>
      </c>
      <c r="F53" s="20">
        <f t="shared" si="0"/>
        <v>96.93834086653598</v>
      </c>
      <c r="G53" s="20">
        <f t="shared" si="1"/>
        <v>-607.1267000000007</v>
      </c>
      <c r="H53" s="24">
        <v>792.2</v>
      </c>
      <c r="I53" s="24">
        <v>792.2</v>
      </c>
      <c r="J53" s="24">
        <v>1757.17549</v>
      </c>
      <c r="K53" s="20">
        <f t="shared" si="4"/>
        <v>221.80957965160312</v>
      </c>
      <c r="L53" s="20">
        <f t="shared" si="2"/>
        <v>964.97549</v>
      </c>
    </row>
    <row r="54" spans="1:12" ht="22.5">
      <c r="A54" s="22" t="s">
        <v>95</v>
      </c>
      <c r="B54" s="23" t="s">
        <v>96</v>
      </c>
      <c r="C54" s="24">
        <v>676.329</v>
      </c>
      <c r="D54" s="24">
        <v>355.998</v>
      </c>
      <c r="E54" s="24">
        <v>329.78137</v>
      </c>
      <c r="F54" s="20">
        <f t="shared" si="0"/>
        <v>92.635736717622</v>
      </c>
      <c r="G54" s="20">
        <f t="shared" si="1"/>
        <v>-26.21663000000001</v>
      </c>
      <c r="H54" s="13"/>
      <c r="I54" s="13"/>
      <c r="J54" s="13"/>
      <c r="K54" s="20"/>
      <c r="L54" s="20"/>
    </row>
    <row r="55" spans="1:12" ht="12.75">
      <c r="A55" s="22" t="s">
        <v>97</v>
      </c>
      <c r="B55" s="23" t="s">
        <v>98</v>
      </c>
      <c r="C55" s="24">
        <v>9266.476</v>
      </c>
      <c r="D55" s="24">
        <v>4548.519</v>
      </c>
      <c r="E55" s="24">
        <v>4402.36298</v>
      </c>
      <c r="F55" s="20">
        <f t="shared" si="0"/>
        <v>96.78673387975294</v>
      </c>
      <c r="G55" s="20">
        <f t="shared" si="1"/>
        <v>-146.15602000000035</v>
      </c>
      <c r="H55" s="13"/>
      <c r="I55" s="13"/>
      <c r="J55" s="13"/>
      <c r="K55" s="20"/>
      <c r="L55" s="20"/>
    </row>
    <row r="56" spans="1:12" ht="12.75">
      <c r="A56" s="22" t="s">
        <v>99</v>
      </c>
      <c r="B56" s="23" t="s">
        <v>100</v>
      </c>
      <c r="C56" s="24">
        <v>150291.588</v>
      </c>
      <c r="D56" s="24">
        <v>75290.464</v>
      </c>
      <c r="E56" s="24">
        <v>26419.27619</v>
      </c>
      <c r="F56" s="20">
        <f t="shared" si="0"/>
        <v>35.08980392257909</v>
      </c>
      <c r="G56" s="20">
        <f t="shared" si="1"/>
        <v>-48871.18781</v>
      </c>
      <c r="H56" s="24">
        <v>41528.518</v>
      </c>
      <c r="I56" s="24">
        <v>39561.938</v>
      </c>
      <c r="J56" s="24">
        <v>2219.45147</v>
      </c>
      <c r="K56" s="20">
        <f t="shared" si="4"/>
        <v>5.344403260429376</v>
      </c>
      <c r="L56" s="20">
        <f t="shared" si="2"/>
        <v>-37342.48653</v>
      </c>
    </row>
    <row r="57" spans="1:12" ht="33.75">
      <c r="A57" s="22" t="s">
        <v>101</v>
      </c>
      <c r="B57" s="23" t="s">
        <v>102</v>
      </c>
      <c r="C57" s="24">
        <v>41668.368</v>
      </c>
      <c r="D57" s="24">
        <v>20877.448</v>
      </c>
      <c r="E57" s="24">
        <v>18505.3737</v>
      </c>
      <c r="F57" s="20">
        <f t="shared" si="0"/>
        <v>88.6381022239883</v>
      </c>
      <c r="G57" s="20">
        <f t="shared" si="1"/>
        <v>-2372.0743</v>
      </c>
      <c r="H57" s="13"/>
      <c r="I57" s="13"/>
      <c r="J57" s="13"/>
      <c r="K57" s="20"/>
      <c r="L57" s="20"/>
    </row>
    <row r="58" spans="1:12" ht="12.75">
      <c r="A58" s="22" t="s">
        <v>103</v>
      </c>
      <c r="B58" s="23" t="s">
        <v>104</v>
      </c>
      <c r="C58" s="24">
        <v>1357.856</v>
      </c>
      <c r="D58" s="24">
        <v>698.358</v>
      </c>
      <c r="E58" s="24">
        <v>649.05268</v>
      </c>
      <c r="F58" s="20">
        <f t="shared" si="0"/>
        <v>92.93982169603557</v>
      </c>
      <c r="G58" s="20">
        <f t="shared" si="1"/>
        <v>-49.30531999999994</v>
      </c>
      <c r="H58" s="13"/>
      <c r="I58" s="13"/>
      <c r="J58" s="24">
        <v>3.81342</v>
      </c>
      <c r="K58" s="20"/>
      <c r="L58" s="20">
        <f t="shared" si="2"/>
        <v>3.81342</v>
      </c>
    </row>
    <row r="59" spans="1:12" s="21" customFormat="1" ht="28.5">
      <c r="A59" s="18" t="s">
        <v>105</v>
      </c>
      <c r="B59" s="19" t="s">
        <v>106</v>
      </c>
      <c r="C59" s="20">
        <f>SUM(C60:C75)</f>
        <v>185627.606</v>
      </c>
      <c r="D59" s="20">
        <f>SUM(D60:D75)</f>
        <v>99209.294</v>
      </c>
      <c r="E59" s="20">
        <f>SUM(E60:E75)</f>
        <v>84194.35294999999</v>
      </c>
      <c r="F59" s="20">
        <f t="shared" si="0"/>
        <v>84.86538867013809</v>
      </c>
      <c r="G59" s="20">
        <f t="shared" si="1"/>
        <v>-15014.941050000009</v>
      </c>
      <c r="H59" s="20">
        <f>SUM(H60:H75)</f>
        <v>41338.85</v>
      </c>
      <c r="I59" s="20">
        <f>SUM(I60:I75)</f>
        <v>5961.45</v>
      </c>
      <c r="J59" s="20">
        <f>SUM(J60:J75)</f>
        <v>21152.45553</v>
      </c>
      <c r="K59" s="20">
        <f>J59*100/I59</f>
        <v>354.8206481644566</v>
      </c>
      <c r="L59" s="20">
        <f t="shared" si="2"/>
        <v>15191.005529999999</v>
      </c>
    </row>
    <row r="60" spans="1:12" ht="33.75">
      <c r="A60" s="22" t="s">
        <v>107</v>
      </c>
      <c r="B60" s="23" t="s">
        <v>108</v>
      </c>
      <c r="C60" s="24">
        <v>878.192</v>
      </c>
      <c r="D60" s="24">
        <v>590</v>
      </c>
      <c r="E60" s="24">
        <v>475.35468</v>
      </c>
      <c r="F60" s="20">
        <f t="shared" si="0"/>
        <v>80.56858983050847</v>
      </c>
      <c r="G60" s="20">
        <f t="shared" si="1"/>
        <v>-114.64532000000003</v>
      </c>
      <c r="H60" s="13"/>
      <c r="I60" s="13"/>
      <c r="J60" s="13"/>
      <c r="K60" s="20"/>
      <c r="L60" s="20"/>
    </row>
    <row r="61" spans="1:12" ht="12.75">
      <c r="A61" s="22" t="s">
        <v>109</v>
      </c>
      <c r="B61" s="23" t="s">
        <v>110</v>
      </c>
      <c r="C61" s="24">
        <v>0.6</v>
      </c>
      <c r="D61" s="24">
        <v>0.6</v>
      </c>
      <c r="E61" s="13"/>
      <c r="F61" s="20">
        <f t="shared" si="0"/>
        <v>0</v>
      </c>
      <c r="G61" s="20">
        <f t="shared" si="1"/>
        <v>-0.6</v>
      </c>
      <c r="H61" s="13"/>
      <c r="I61" s="13"/>
      <c r="J61" s="13"/>
      <c r="K61" s="20"/>
      <c r="L61" s="20"/>
    </row>
    <row r="62" spans="1:12" ht="12.75">
      <c r="A62" s="22" t="s">
        <v>111</v>
      </c>
      <c r="B62" s="23" t="s">
        <v>112</v>
      </c>
      <c r="C62" s="24">
        <v>17993.75</v>
      </c>
      <c r="D62" s="24">
        <v>8974.974</v>
      </c>
      <c r="E62" s="24">
        <v>6165.45331</v>
      </c>
      <c r="F62" s="20">
        <f t="shared" si="0"/>
        <v>68.69605761532011</v>
      </c>
      <c r="G62" s="20">
        <f t="shared" si="1"/>
        <v>-2809.5206900000003</v>
      </c>
      <c r="H62" s="13"/>
      <c r="I62" s="13"/>
      <c r="J62" s="13"/>
      <c r="K62" s="20"/>
      <c r="L62" s="20"/>
    </row>
    <row r="63" spans="1:12" ht="22.5">
      <c r="A63" s="22" t="s">
        <v>113</v>
      </c>
      <c r="B63" s="23" t="s">
        <v>114</v>
      </c>
      <c r="C63" s="24">
        <v>2406.88</v>
      </c>
      <c r="D63" s="24">
        <v>1480</v>
      </c>
      <c r="E63" s="24">
        <v>976.26883</v>
      </c>
      <c r="F63" s="20">
        <f t="shared" si="0"/>
        <v>65.96411013513513</v>
      </c>
      <c r="G63" s="20">
        <f t="shared" si="1"/>
        <v>-503.73117</v>
      </c>
      <c r="H63" s="13"/>
      <c r="I63" s="13"/>
      <c r="J63" s="13"/>
      <c r="K63" s="20"/>
      <c r="L63" s="20"/>
    </row>
    <row r="64" spans="1:12" ht="12.75">
      <c r="A64" s="22" t="s">
        <v>115</v>
      </c>
      <c r="B64" s="23" t="s">
        <v>116</v>
      </c>
      <c r="C64" s="24">
        <v>20942.34</v>
      </c>
      <c r="D64" s="24">
        <v>10960.3</v>
      </c>
      <c r="E64" s="24">
        <v>10094.48796</v>
      </c>
      <c r="F64" s="20">
        <f t="shared" si="0"/>
        <v>92.1004713374634</v>
      </c>
      <c r="G64" s="20">
        <f t="shared" si="1"/>
        <v>-865.8120399999989</v>
      </c>
      <c r="H64" s="24">
        <v>4157.3</v>
      </c>
      <c r="I64" s="24">
        <v>906.3</v>
      </c>
      <c r="J64" s="24">
        <v>2189.29093</v>
      </c>
      <c r="K64" s="20">
        <f>J64*100/H64</f>
        <v>52.661365068674385</v>
      </c>
      <c r="L64" s="20">
        <f t="shared" si="2"/>
        <v>1282.9909300000002</v>
      </c>
    </row>
    <row r="65" spans="1:12" ht="22.5">
      <c r="A65" s="22" t="s">
        <v>117</v>
      </c>
      <c r="B65" s="23" t="s">
        <v>118</v>
      </c>
      <c r="C65" s="24">
        <v>116779.315</v>
      </c>
      <c r="D65" s="24">
        <v>60171.74</v>
      </c>
      <c r="E65" s="24">
        <v>54899.96311</v>
      </c>
      <c r="F65" s="20">
        <f t="shared" si="0"/>
        <v>91.23878270762987</v>
      </c>
      <c r="G65" s="20">
        <f t="shared" si="1"/>
        <v>-5271.776890000001</v>
      </c>
      <c r="H65" s="24">
        <v>36721.1</v>
      </c>
      <c r="I65" s="24">
        <v>4607.2</v>
      </c>
      <c r="J65" s="24">
        <v>18909.88713</v>
      </c>
      <c r="K65" s="20">
        <f aca="true" t="shared" si="5" ref="K65:K73">J65*100/H65</f>
        <v>51.495971335281354</v>
      </c>
      <c r="L65" s="20">
        <f t="shared" si="2"/>
        <v>14302.687129999998</v>
      </c>
    </row>
    <row r="66" spans="1:12" ht="22.5">
      <c r="A66" s="22" t="s">
        <v>119</v>
      </c>
      <c r="B66" s="23" t="s">
        <v>120</v>
      </c>
      <c r="C66" s="24">
        <v>1466.294</v>
      </c>
      <c r="D66" s="24">
        <v>774.614</v>
      </c>
      <c r="E66" s="24">
        <v>719.58809</v>
      </c>
      <c r="F66" s="20">
        <f t="shared" si="0"/>
        <v>92.89634450190674</v>
      </c>
      <c r="G66" s="20">
        <f t="shared" si="1"/>
        <v>-55.02591000000007</v>
      </c>
      <c r="H66" s="13"/>
      <c r="I66" s="13"/>
      <c r="J66" s="13"/>
      <c r="K66" s="20"/>
      <c r="L66" s="20"/>
    </row>
    <row r="67" spans="1:12" ht="22.5">
      <c r="A67" s="22" t="s">
        <v>121</v>
      </c>
      <c r="B67" s="23" t="s">
        <v>122</v>
      </c>
      <c r="C67" s="24">
        <v>379.826</v>
      </c>
      <c r="D67" s="24">
        <v>254.2</v>
      </c>
      <c r="E67" s="24">
        <v>96.5318</v>
      </c>
      <c r="F67" s="20">
        <f t="shared" si="0"/>
        <v>37.97474429583006</v>
      </c>
      <c r="G67" s="20">
        <f t="shared" si="1"/>
        <v>-157.66819999999998</v>
      </c>
      <c r="H67" s="13"/>
      <c r="I67" s="13"/>
      <c r="J67" s="13"/>
      <c r="K67" s="20"/>
      <c r="L67" s="20"/>
    </row>
    <row r="68" spans="1:12" ht="22.5">
      <c r="A68" s="22" t="s">
        <v>55</v>
      </c>
      <c r="B68" s="23" t="s">
        <v>56</v>
      </c>
      <c r="C68" s="24">
        <v>687</v>
      </c>
      <c r="D68" s="24">
        <v>286</v>
      </c>
      <c r="E68" s="24">
        <v>94.3578</v>
      </c>
      <c r="F68" s="20">
        <f t="shared" si="0"/>
        <v>32.99223776223776</v>
      </c>
      <c r="G68" s="20">
        <f t="shared" si="1"/>
        <v>-191.6422</v>
      </c>
      <c r="H68" s="13"/>
      <c r="I68" s="13"/>
      <c r="J68" s="13"/>
      <c r="K68" s="20"/>
      <c r="L68" s="20"/>
    </row>
    <row r="69" spans="1:12" ht="12.75">
      <c r="A69" s="22" t="s">
        <v>59</v>
      </c>
      <c r="B69" s="23" t="s">
        <v>60</v>
      </c>
      <c r="C69" s="24">
        <v>818.866</v>
      </c>
      <c r="D69" s="24">
        <v>438.116</v>
      </c>
      <c r="E69" s="24">
        <v>403.90047</v>
      </c>
      <c r="F69" s="20">
        <f t="shared" si="0"/>
        <v>92.1903034812698</v>
      </c>
      <c r="G69" s="20">
        <f t="shared" si="1"/>
        <v>-34.21553</v>
      </c>
      <c r="H69" s="24">
        <v>9.7</v>
      </c>
      <c r="I69" s="24">
        <v>9.7</v>
      </c>
      <c r="J69" s="24">
        <v>9.7</v>
      </c>
      <c r="K69" s="20">
        <f t="shared" si="5"/>
        <v>100</v>
      </c>
      <c r="L69" s="20">
        <f t="shared" si="2"/>
        <v>0</v>
      </c>
    </row>
    <row r="70" spans="1:12" ht="56.25">
      <c r="A70" s="22" t="s">
        <v>49</v>
      </c>
      <c r="B70" s="23" t="s">
        <v>50</v>
      </c>
      <c r="C70" s="24">
        <v>11713</v>
      </c>
      <c r="D70" s="24">
        <v>9207</v>
      </c>
      <c r="E70" s="24">
        <v>4987.122</v>
      </c>
      <c r="F70" s="20">
        <f t="shared" si="0"/>
        <v>54.16663408276312</v>
      </c>
      <c r="G70" s="20">
        <f t="shared" si="1"/>
        <v>-4219.878</v>
      </c>
      <c r="H70" s="13"/>
      <c r="I70" s="13"/>
      <c r="J70" s="13"/>
      <c r="K70" s="20"/>
      <c r="L70" s="20"/>
    </row>
    <row r="71" spans="1:12" ht="22.5">
      <c r="A71" s="22" t="s">
        <v>123</v>
      </c>
      <c r="B71" s="23" t="s">
        <v>124</v>
      </c>
      <c r="C71" s="24">
        <v>6104.7</v>
      </c>
      <c r="D71" s="24">
        <v>3265.4</v>
      </c>
      <c r="E71" s="24">
        <v>2874.21718</v>
      </c>
      <c r="F71" s="20">
        <f t="shared" si="0"/>
        <v>88.02037055184663</v>
      </c>
      <c r="G71" s="20">
        <f t="shared" si="1"/>
        <v>-391.18282</v>
      </c>
      <c r="H71" s="24">
        <v>46.25</v>
      </c>
      <c r="I71" s="24">
        <v>46.25</v>
      </c>
      <c r="J71" s="24">
        <v>40.45172</v>
      </c>
      <c r="K71" s="20">
        <f t="shared" si="5"/>
        <v>87.46317837837837</v>
      </c>
      <c r="L71" s="20">
        <f t="shared" si="2"/>
        <v>-5.798279999999998</v>
      </c>
    </row>
    <row r="72" spans="1:12" ht="22.5">
      <c r="A72" s="22" t="s">
        <v>125</v>
      </c>
      <c r="B72" s="23" t="s">
        <v>126</v>
      </c>
      <c r="C72" s="24">
        <v>450</v>
      </c>
      <c r="D72" s="24">
        <v>206</v>
      </c>
      <c r="E72" s="24">
        <v>142.78239</v>
      </c>
      <c r="F72" s="20">
        <f aca="true" t="shared" si="6" ref="F72:F135">E72*100/D72</f>
        <v>69.31183980582524</v>
      </c>
      <c r="G72" s="20">
        <f aca="true" t="shared" si="7" ref="G72:G135">E72-D72</f>
        <v>-63.21761000000001</v>
      </c>
      <c r="H72" s="13"/>
      <c r="I72" s="13"/>
      <c r="J72" s="13"/>
      <c r="K72" s="20"/>
      <c r="L72" s="20"/>
    </row>
    <row r="73" spans="1:12" ht="22.5">
      <c r="A73" s="22" t="s">
        <v>127</v>
      </c>
      <c r="B73" s="23" t="s">
        <v>128</v>
      </c>
      <c r="C73" s="24">
        <v>4281.8</v>
      </c>
      <c r="D73" s="24">
        <v>2237.3</v>
      </c>
      <c r="E73" s="24">
        <v>1942.36557</v>
      </c>
      <c r="F73" s="20">
        <f t="shared" si="6"/>
        <v>86.81739462745273</v>
      </c>
      <c r="G73" s="20">
        <f t="shared" si="7"/>
        <v>-294.93443000000025</v>
      </c>
      <c r="H73" s="24">
        <v>404.5</v>
      </c>
      <c r="I73" s="24">
        <v>392</v>
      </c>
      <c r="J73" s="24">
        <v>3.12575</v>
      </c>
      <c r="K73" s="20">
        <f t="shared" si="5"/>
        <v>0.7727441285537701</v>
      </c>
      <c r="L73" s="20">
        <f>J73-I73</f>
        <v>-388.87425</v>
      </c>
    </row>
    <row r="74" spans="1:12" ht="33.75">
      <c r="A74" s="22" t="s">
        <v>129</v>
      </c>
      <c r="B74" s="23" t="s">
        <v>130</v>
      </c>
      <c r="C74" s="24">
        <v>715.299</v>
      </c>
      <c r="D74" s="24">
        <v>358.5</v>
      </c>
      <c r="E74" s="24">
        <v>321.16776</v>
      </c>
      <c r="F74" s="20">
        <f t="shared" si="6"/>
        <v>89.58654393305439</v>
      </c>
      <c r="G74" s="20">
        <f t="shared" si="7"/>
        <v>-37.33224000000001</v>
      </c>
      <c r="H74" s="13"/>
      <c r="I74" s="13"/>
      <c r="J74" s="13"/>
      <c r="K74" s="20"/>
      <c r="L74" s="20"/>
    </row>
    <row r="75" spans="1:12" ht="12.75">
      <c r="A75" s="22" t="s">
        <v>131</v>
      </c>
      <c r="B75" s="23" t="s">
        <v>132</v>
      </c>
      <c r="C75" s="24">
        <v>9.744</v>
      </c>
      <c r="D75" s="24">
        <v>4.55</v>
      </c>
      <c r="E75" s="24">
        <v>0.792</v>
      </c>
      <c r="F75" s="20">
        <f t="shared" si="6"/>
        <v>17.40659340659341</v>
      </c>
      <c r="G75" s="20">
        <f t="shared" si="7"/>
        <v>-3.758</v>
      </c>
      <c r="H75" s="13"/>
      <c r="I75" s="13"/>
      <c r="J75" s="13"/>
      <c r="K75" s="20"/>
      <c r="L75" s="20"/>
    </row>
    <row r="76" spans="1:12" s="21" customFormat="1" ht="14.25">
      <c r="A76" s="18" t="s">
        <v>133</v>
      </c>
      <c r="B76" s="19" t="s">
        <v>134</v>
      </c>
      <c r="C76" s="20">
        <f>SUM(C77:C80)</f>
        <v>21991.929</v>
      </c>
      <c r="D76" s="20">
        <f>SUM(D77:D80)</f>
        <v>11124.844000000001</v>
      </c>
      <c r="E76" s="20">
        <f>SUM(E77:E80)</f>
        <v>9179.514930000001</v>
      </c>
      <c r="F76" s="20">
        <f t="shared" si="6"/>
        <v>82.51365079815952</v>
      </c>
      <c r="G76" s="20">
        <f t="shared" si="7"/>
        <v>-1945.3290699999998</v>
      </c>
      <c r="H76" s="20">
        <f>SUM(H77:H80)</f>
        <v>3787.483</v>
      </c>
      <c r="I76" s="20">
        <f>SUM(I77:I80)</f>
        <v>2688.283</v>
      </c>
      <c r="J76" s="20">
        <f>SUM(J77:J80)</f>
        <v>793.7272399999999</v>
      </c>
      <c r="K76" s="20">
        <f>J76*100/I76</f>
        <v>29.525434636159954</v>
      </c>
      <c r="L76" s="20">
        <f>J76-I76</f>
        <v>-1894.55576</v>
      </c>
    </row>
    <row r="77" spans="1:12" ht="33.75">
      <c r="A77" s="22" t="s">
        <v>135</v>
      </c>
      <c r="B77" s="23" t="s">
        <v>136</v>
      </c>
      <c r="C77" s="24">
        <v>19536.935</v>
      </c>
      <c r="D77" s="24">
        <v>9904.947</v>
      </c>
      <c r="E77" s="24">
        <v>8706.99741</v>
      </c>
      <c r="F77" s="20">
        <f t="shared" si="6"/>
        <v>87.90554265459473</v>
      </c>
      <c r="G77" s="20">
        <f t="shared" si="7"/>
        <v>-1197.9495900000002</v>
      </c>
      <c r="H77" s="24">
        <v>3757.483</v>
      </c>
      <c r="I77" s="24">
        <v>2658.283</v>
      </c>
      <c r="J77" s="24">
        <v>763.73124</v>
      </c>
      <c r="K77" s="20">
        <f>J77*100/H77</f>
        <v>20.325607328097025</v>
      </c>
      <c r="L77" s="20">
        <f>J77-I77</f>
        <v>-1894.5517599999998</v>
      </c>
    </row>
    <row r="78" spans="1:12" ht="12.75">
      <c r="A78" s="22" t="s">
        <v>137</v>
      </c>
      <c r="B78" s="23" t="s">
        <v>138</v>
      </c>
      <c r="C78" s="24">
        <v>523</v>
      </c>
      <c r="D78" s="24">
        <v>190</v>
      </c>
      <c r="E78" s="24">
        <v>74.62736</v>
      </c>
      <c r="F78" s="20">
        <f t="shared" si="6"/>
        <v>39.277557894736844</v>
      </c>
      <c r="G78" s="20">
        <f t="shared" si="7"/>
        <v>-115.37264</v>
      </c>
      <c r="H78" s="13"/>
      <c r="I78" s="13"/>
      <c r="J78" s="13"/>
      <c r="K78" s="20"/>
      <c r="L78" s="20"/>
    </row>
    <row r="79" spans="1:12" ht="12.75">
      <c r="A79" s="22" t="s">
        <v>59</v>
      </c>
      <c r="B79" s="23" t="s">
        <v>60</v>
      </c>
      <c r="C79" s="24">
        <v>906.994</v>
      </c>
      <c r="D79" s="24">
        <v>464.897</v>
      </c>
      <c r="E79" s="24">
        <v>397.89016</v>
      </c>
      <c r="F79" s="20">
        <f t="shared" si="6"/>
        <v>85.58673426586964</v>
      </c>
      <c r="G79" s="20">
        <f t="shared" si="7"/>
        <v>-67.00684000000001</v>
      </c>
      <c r="H79" s="24">
        <v>30</v>
      </c>
      <c r="I79" s="24">
        <v>30</v>
      </c>
      <c r="J79" s="24">
        <v>29.996</v>
      </c>
      <c r="K79" s="20">
        <f>J79*100/H79</f>
        <v>99.98666666666666</v>
      </c>
      <c r="L79" s="20">
        <f>J79-I79</f>
        <v>-0.004000000000001336</v>
      </c>
    </row>
    <row r="80" spans="1:12" ht="56.25">
      <c r="A80" s="22" t="s">
        <v>49</v>
      </c>
      <c r="B80" s="23" t="s">
        <v>50</v>
      </c>
      <c r="C80" s="24">
        <v>1025</v>
      </c>
      <c r="D80" s="24">
        <v>565</v>
      </c>
      <c r="E80" s="13"/>
      <c r="F80" s="20">
        <f t="shared" si="6"/>
        <v>0</v>
      </c>
      <c r="G80" s="20">
        <f t="shared" si="7"/>
        <v>-565</v>
      </c>
      <c r="H80" s="13"/>
      <c r="I80" s="13"/>
      <c r="J80" s="13"/>
      <c r="K80" s="20"/>
      <c r="L80" s="20"/>
    </row>
    <row r="81" spans="1:12" s="21" customFormat="1" ht="42.75">
      <c r="A81" s="18" t="s">
        <v>139</v>
      </c>
      <c r="B81" s="19" t="s">
        <v>140</v>
      </c>
      <c r="C81" s="20">
        <f>SUM(C82:C90)</f>
        <v>118332.04</v>
      </c>
      <c r="D81" s="20">
        <f>SUM(D82:D90)</f>
        <v>62369.418999999994</v>
      </c>
      <c r="E81" s="20">
        <f>SUM(E82:E90)</f>
        <v>52978.51241999999</v>
      </c>
      <c r="F81" s="20">
        <f t="shared" si="6"/>
        <v>84.94309113253084</v>
      </c>
      <c r="G81" s="20">
        <f t="shared" si="7"/>
        <v>-9390.906580000003</v>
      </c>
      <c r="H81" s="20">
        <f>SUM(H82:H90)</f>
        <v>15359.938</v>
      </c>
      <c r="I81" s="20">
        <f>SUM(I82:I90)</f>
        <v>7388.647</v>
      </c>
      <c r="J81" s="20">
        <f>SUM(J82:J90)</f>
        <v>2965.25313</v>
      </c>
      <c r="K81" s="20">
        <f>J81*100/I81</f>
        <v>40.13255918167427</v>
      </c>
      <c r="L81" s="20">
        <f>J81-I81</f>
        <v>-4423.39387</v>
      </c>
    </row>
    <row r="82" spans="1:12" ht="12.75">
      <c r="A82" s="22" t="s">
        <v>39</v>
      </c>
      <c r="B82" s="23" t="s">
        <v>40</v>
      </c>
      <c r="C82" s="24">
        <v>27960.262</v>
      </c>
      <c r="D82" s="24">
        <v>15894.578</v>
      </c>
      <c r="E82" s="24">
        <v>14227.53267</v>
      </c>
      <c r="F82" s="20">
        <f t="shared" si="6"/>
        <v>89.51186165496183</v>
      </c>
      <c r="G82" s="20">
        <f t="shared" si="7"/>
        <v>-1667.045329999999</v>
      </c>
      <c r="H82" s="24">
        <v>4588.465</v>
      </c>
      <c r="I82" s="24">
        <v>1449.45</v>
      </c>
      <c r="J82" s="24">
        <v>597.87093</v>
      </c>
      <c r="K82" s="20">
        <f>J82*100/H82</f>
        <v>13.029867940585797</v>
      </c>
      <c r="L82" s="20">
        <f>J82-I82</f>
        <v>-851.57907</v>
      </c>
    </row>
    <row r="83" spans="1:12" ht="12.75">
      <c r="A83" s="22" t="s">
        <v>141</v>
      </c>
      <c r="B83" s="23" t="s">
        <v>142</v>
      </c>
      <c r="C83" s="24">
        <v>26</v>
      </c>
      <c r="D83" s="24">
        <v>26</v>
      </c>
      <c r="E83" s="24">
        <v>25.99961</v>
      </c>
      <c r="F83" s="20">
        <f t="shared" si="6"/>
        <v>99.9985</v>
      </c>
      <c r="G83" s="20">
        <f t="shared" si="7"/>
        <v>-0.00038999999999944635</v>
      </c>
      <c r="H83" s="13"/>
      <c r="I83" s="13"/>
      <c r="J83" s="13"/>
      <c r="K83" s="20"/>
      <c r="L83" s="20"/>
    </row>
    <row r="84" spans="1:12" ht="12.75">
      <c r="A84" s="22" t="s">
        <v>143</v>
      </c>
      <c r="B84" s="23" t="s">
        <v>144</v>
      </c>
      <c r="C84" s="24">
        <v>41460.305</v>
      </c>
      <c r="D84" s="24">
        <v>21729.587</v>
      </c>
      <c r="E84" s="24">
        <v>18154.95853</v>
      </c>
      <c r="F84" s="20">
        <f t="shared" si="6"/>
        <v>83.5494872958239</v>
      </c>
      <c r="G84" s="20">
        <f t="shared" si="7"/>
        <v>-3574.6284699999997</v>
      </c>
      <c r="H84" s="24">
        <v>1430</v>
      </c>
      <c r="I84" s="24">
        <v>150</v>
      </c>
      <c r="J84" s="13"/>
      <c r="K84" s="20"/>
      <c r="L84" s="20">
        <f>J84-I84</f>
        <v>-150</v>
      </c>
    </row>
    <row r="85" spans="1:12" ht="22.5">
      <c r="A85" s="22" t="s">
        <v>145</v>
      </c>
      <c r="B85" s="23" t="s">
        <v>146</v>
      </c>
      <c r="C85" s="24">
        <v>17427.97</v>
      </c>
      <c r="D85" s="24">
        <v>8846.899</v>
      </c>
      <c r="E85" s="24">
        <v>7825.43994</v>
      </c>
      <c r="F85" s="20">
        <f t="shared" si="6"/>
        <v>88.45404406674024</v>
      </c>
      <c r="G85" s="20">
        <f t="shared" si="7"/>
        <v>-1021.4590599999992</v>
      </c>
      <c r="H85" s="24">
        <v>85</v>
      </c>
      <c r="I85" s="24">
        <v>50</v>
      </c>
      <c r="J85" s="13"/>
      <c r="K85" s="20"/>
      <c r="L85" s="20">
        <f>J85-I85</f>
        <v>-50</v>
      </c>
    </row>
    <row r="86" spans="1:12" ht="33.75">
      <c r="A86" s="22" t="s">
        <v>147</v>
      </c>
      <c r="B86" s="23" t="s">
        <v>148</v>
      </c>
      <c r="C86" s="24">
        <v>117</v>
      </c>
      <c r="D86" s="24">
        <v>70.473</v>
      </c>
      <c r="E86" s="24">
        <v>70.47221</v>
      </c>
      <c r="F86" s="20">
        <f t="shared" si="6"/>
        <v>99.99887900330624</v>
      </c>
      <c r="G86" s="20">
        <f t="shared" si="7"/>
        <v>-0.0007899999999949614</v>
      </c>
      <c r="H86" s="13"/>
      <c r="I86" s="13"/>
      <c r="J86" s="13"/>
      <c r="K86" s="20"/>
      <c r="L86" s="20"/>
    </row>
    <row r="87" spans="1:12" ht="12.75">
      <c r="A87" s="22" t="s">
        <v>103</v>
      </c>
      <c r="B87" s="23" t="s">
        <v>104</v>
      </c>
      <c r="C87" s="24">
        <v>15973.809</v>
      </c>
      <c r="D87" s="24">
        <v>7729.004</v>
      </c>
      <c r="E87" s="24">
        <v>6664.06655</v>
      </c>
      <c r="F87" s="20">
        <f t="shared" si="6"/>
        <v>86.22154355205404</v>
      </c>
      <c r="G87" s="20">
        <f t="shared" si="7"/>
        <v>-1064.9374500000004</v>
      </c>
      <c r="H87" s="24">
        <v>5017</v>
      </c>
      <c r="I87" s="24">
        <v>3212</v>
      </c>
      <c r="J87" s="24">
        <f>575.00692+13</f>
        <v>588.00692</v>
      </c>
      <c r="K87" s="20">
        <f>J87*100/H87</f>
        <v>11.720289415985649</v>
      </c>
      <c r="L87" s="20">
        <f>J87-I87</f>
        <v>-2623.99308</v>
      </c>
    </row>
    <row r="88" spans="1:12" ht="12.75">
      <c r="A88" s="22" t="s">
        <v>149</v>
      </c>
      <c r="B88" s="23" t="s">
        <v>150</v>
      </c>
      <c r="C88" s="24">
        <v>11879.198</v>
      </c>
      <c r="D88" s="24">
        <v>6351.002</v>
      </c>
      <c r="E88" s="24">
        <v>4813.3036</v>
      </c>
      <c r="F88" s="20">
        <f t="shared" si="6"/>
        <v>75.78809768915204</v>
      </c>
      <c r="G88" s="20">
        <f t="shared" si="7"/>
        <v>-1537.6984000000002</v>
      </c>
      <c r="H88" s="24">
        <v>4164.473</v>
      </c>
      <c r="I88" s="24">
        <v>2452.197</v>
      </c>
      <c r="J88" s="24">
        <v>1706.24301</v>
      </c>
      <c r="K88" s="20">
        <f>J88*100/H88</f>
        <v>40.97140286417993</v>
      </c>
      <c r="L88" s="20">
        <f>J88-I88</f>
        <v>-745.9539900000002</v>
      </c>
    </row>
    <row r="89" spans="1:12" ht="12.75">
      <c r="A89" s="22" t="s">
        <v>151</v>
      </c>
      <c r="B89" s="23" t="s">
        <v>152</v>
      </c>
      <c r="C89" s="24">
        <v>3097.496</v>
      </c>
      <c r="D89" s="24">
        <v>1547.876</v>
      </c>
      <c r="E89" s="24">
        <v>1196.73931</v>
      </c>
      <c r="F89" s="20">
        <f t="shared" si="6"/>
        <v>77.31493414201138</v>
      </c>
      <c r="G89" s="20">
        <f t="shared" si="7"/>
        <v>-351.13669000000004</v>
      </c>
      <c r="H89" s="24">
        <v>75</v>
      </c>
      <c r="I89" s="24">
        <v>75</v>
      </c>
      <c r="J89" s="24">
        <v>73.13227</v>
      </c>
      <c r="K89" s="20">
        <f>J89*100/H89</f>
        <v>97.50969333333335</v>
      </c>
      <c r="L89" s="20">
        <f>J89-I89</f>
        <v>-1.8677299999999946</v>
      </c>
    </row>
    <row r="90" spans="1:12" ht="12.75">
      <c r="A90" s="22" t="s">
        <v>23</v>
      </c>
      <c r="B90" s="23" t="s">
        <v>24</v>
      </c>
      <c r="C90" s="24">
        <v>390</v>
      </c>
      <c r="D90" s="24">
        <v>174</v>
      </c>
      <c r="E90" s="13"/>
      <c r="F90" s="20">
        <f t="shared" si="6"/>
        <v>0</v>
      </c>
      <c r="G90" s="20">
        <f t="shared" si="7"/>
        <v>-174</v>
      </c>
      <c r="H90" s="13"/>
      <c r="I90" s="13"/>
      <c r="J90" s="13"/>
      <c r="K90" s="20"/>
      <c r="L90" s="20"/>
    </row>
    <row r="91" spans="1:12" s="21" customFormat="1" ht="28.5">
      <c r="A91" s="18" t="s">
        <v>153</v>
      </c>
      <c r="B91" s="19" t="s">
        <v>154</v>
      </c>
      <c r="C91" s="20">
        <f>C92+C93+C94</f>
        <v>1882</v>
      </c>
      <c r="D91" s="20">
        <f>D92+D93+D94</f>
        <v>1207</v>
      </c>
      <c r="E91" s="20">
        <f>E92+E93+E94</f>
        <v>312.98909</v>
      </c>
      <c r="F91" s="20">
        <f t="shared" si="6"/>
        <v>25.931159072079534</v>
      </c>
      <c r="G91" s="20">
        <f t="shared" si="7"/>
        <v>-894.01091</v>
      </c>
      <c r="H91" s="14"/>
      <c r="I91" s="14"/>
      <c r="J91" s="14"/>
      <c r="K91" s="20"/>
      <c r="L91" s="20"/>
    </row>
    <row r="92" spans="1:12" ht="12.75">
      <c r="A92" s="22" t="s">
        <v>155</v>
      </c>
      <c r="B92" s="23" t="s">
        <v>156</v>
      </c>
      <c r="C92" s="24">
        <v>330</v>
      </c>
      <c r="D92" s="24">
        <v>85</v>
      </c>
      <c r="E92" s="13"/>
      <c r="F92" s="20"/>
      <c r="G92" s="20">
        <f t="shared" si="7"/>
        <v>-85</v>
      </c>
      <c r="H92" s="13"/>
      <c r="I92" s="13"/>
      <c r="J92" s="13"/>
      <c r="K92" s="20"/>
      <c r="L92" s="20"/>
    </row>
    <row r="93" spans="1:12" ht="12.75">
      <c r="A93" s="22" t="s">
        <v>157</v>
      </c>
      <c r="B93" s="23" t="s">
        <v>158</v>
      </c>
      <c r="C93" s="24">
        <v>732</v>
      </c>
      <c r="D93" s="24">
        <v>622</v>
      </c>
      <c r="E93" s="24">
        <v>312.98909</v>
      </c>
      <c r="F93" s="20">
        <f t="shared" si="6"/>
        <v>50.319789389067516</v>
      </c>
      <c r="G93" s="20">
        <f t="shared" si="7"/>
        <v>-309.01091</v>
      </c>
      <c r="H93" s="13"/>
      <c r="I93" s="13"/>
      <c r="J93" s="13"/>
      <c r="K93" s="20"/>
      <c r="L93" s="20"/>
    </row>
    <row r="94" spans="1:12" ht="12.75">
      <c r="A94" s="22" t="s">
        <v>159</v>
      </c>
      <c r="B94" s="23" t="s">
        <v>160</v>
      </c>
      <c r="C94" s="24">
        <v>820</v>
      </c>
      <c r="D94" s="24">
        <v>500</v>
      </c>
      <c r="E94" s="13"/>
      <c r="F94" s="20"/>
      <c r="G94" s="20">
        <f t="shared" si="7"/>
        <v>-500</v>
      </c>
      <c r="H94" s="13"/>
      <c r="I94" s="13"/>
      <c r="J94" s="13"/>
      <c r="K94" s="20"/>
      <c r="L94" s="20"/>
    </row>
    <row r="95" spans="1:12" s="21" customFormat="1" ht="42.75">
      <c r="A95" s="18" t="s">
        <v>161</v>
      </c>
      <c r="B95" s="19" t="s">
        <v>162</v>
      </c>
      <c r="C95" s="20">
        <f>C96+C97+C98+C99+C100+C101+C102</f>
        <v>10170</v>
      </c>
      <c r="D95" s="20">
        <f>D96+D97+D98+D99+D100+D101+D102</f>
        <v>10170</v>
      </c>
      <c r="E95" s="20">
        <f>E96+E97+E98+E99+E100+E101+E102</f>
        <v>10047.6542</v>
      </c>
      <c r="F95" s="20">
        <f t="shared" si="6"/>
        <v>98.79699311701081</v>
      </c>
      <c r="G95" s="20">
        <f t="shared" si="7"/>
        <v>-122.34579999999914</v>
      </c>
      <c r="H95" s="20">
        <f>SUM(H96:H102)</f>
        <v>5298.36</v>
      </c>
      <c r="I95" s="20">
        <f>SUM(I96:I102)</f>
        <v>5287.699</v>
      </c>
      <c r="J95" s="20">
        <f>SUM(J96:J102)</f>
        <v>-87.2</v>
      </c>
      <c r="K95" s="20">
        <v>0</v>
      </c>
      <c r="L95" s="20">
        <f>J95-I95</f>
        <v>-5374.898999999999</v>
      </c>
    </row>
    <row r="96" spans="1:12" ht="12.75">
      <c r="A96" s="22" t="s">
        <v>163</v>
      </c>
      <c r="B96" s="23" t="s">
        <v>164</v>
      </c>
      <c r="C96" s="24">
        <v>120</v>
      </c>
      <c r="D96" s="24">
        <v>120</v>
      </c>
      <c r="E96" s="24">
        <v>20.448</v>
      </c>
      <c r="F96" s="20">
        <f t="shared" si="6"/>
        <v>17.04</v>
      </c>
      <c r="G96" s="20">
        <f t="shared" si="7"/>
        <v>-99.55199999999999</v>
      </c>
      <c r="H96" s="13"/>
      <c r="I96" s="13"/>
      <c r="J96" s="13"/>
      <c r="K96" s="20"/>
      <c r="L96" s="20"/>
    </row>
    <row r="97" spans="1:12" ht="12.75">
      <c r="A97" s="22" t="s">
        <v>165</v>
      </c>
      <c r="B97" s="23" t="s">
        <v>166</v>
      </c>
      <c r="C97" s="24">
        <v>10000</v>
      </c>
      <c r="D97" s="24">
        <v>10000</v>
      </c>
      <c r="E97" s="24">
        <v>10000</v>
      </c>
      <c r="F97" s="20">
        <f t="shared" si="6"/>
        <v>100</v>
      </c>
      <c r="G97" s="20">
        <f t="shared" si="7"/>
        <v>0</v>
      </c>
      <c r="H97" s="13"/>
      <c r="I97" s="13"/>
      <c r="J97" s="13"/>
      <c r="K97" s="20"/>
      <c r="L97" s="20"/>
    </row>
    <row r="98" spans="1:12" ht="12.75">
      <c r="A98" s="22" t="s">
        <v>167</v>
      </c>
      <c r="B98" s="23" t="s">
        <v>168</v>
      </c>
      <c r="C98" s="13"/>
      <c r="D98" s="13"/>
      <c r="E98" s="13"/>
      <c r="F98" s="20"/>
      <c r="G98" s="20"/>
      <c r="H98" s="24">
        <v>3769.57</v>
      </c>
      <c r="I98" s="24">
        <v>3769.57</v>
      </c>
      <c r="J98" s="13"/>
      <c r="K98" s="20"/>
      <c r="L98" s="20">
        <f>J98-I98</f>
        <v>-3769.57</v>
      </c>
    </row>
    <row r="99" spans="1:12" ht="12.75">
      <c r="A99" s="22" t="s">
        <v>169</v>
      </c>
      <c r="B99" s="23" t="s">
        <v>170</v>
      </c>
      <c r="C99" s="13"/>
      <c r="D99" s="13"/>
      <c r="E99" s="13"/>
      <c r="F99" s="20"/>
      <c r="G99" s="20"/>
      <c r="H99" s="24">
        <v>1300</v>
      </c>
      <c r="I99" s="24">
        <v>1300</v>
      </c>
      <c r="J99" s="13"/>
      <c r="K99" s="20"/>
      <c r="L99" s="20">
        <f>J99-I99</f>
        <v>-1300</v>
      </c>
    </row>
    <row r="100" spans="1:12" ht="45">
      <c r="A100" s="22" t="s">
        <v>171</v>
      </c>
      <c r="B100" s="23" t="s">
        <v>172</v>
      </c>
      <c r="C100" s="24">
        <v>50</v>
      </c>
      <c r="D100" s="24">
        <v>50</v>
      </c>
      <c r="E100" s="24">
        <v>27.2062</v>
      </c>
      <c r="F100" s="20">
        <f t="shared" si="6"/>
        <v>54.4124</v>
      </c>
      <c r="G100" s="20">
        <f t="shared" si="7"/>
        <v>-22.7938</v>
      </c>
      <c r="H100" s="13"/>
      <c r="I100" s="13"/>
      <c r="J100" s="13"/>
      <c r="K100" s="20"/>
      <c r="L100" s="20"/>
    </row>
    <row r="101" spans="1:12" ht="33.75">
      <c r="A101" s="22" t="s">
        <v>173</v>
      </c>
      <c r="B101" s="23" t="s">
        <v>174</v>
      </c>
      <c r="C101" s="13"/>
      <c r="D101" s="13"/>
      <c r="E101" s="13"/>
      <c r="F101" s="20"/>
      <c r="G101" s="20"/>
      <c r="H101" s="24">
        <v>-210.651</v>
      </c>
      <c r="I101" s="24">
        <v>-105.325</v>
      </c>
      <c r="J101" s="30">
        <v>-87.2</v>
      </c>
      <c r="K101" s="20"/>
      <c r="L101" s="20">
        <f>J101-I101</f>
        <v>18.125</v>
      </c>
    </row>
    <row r="102" spans="1:12" ht="33.75">
      <c r="A102" s="22" t="s">
        <v>175</v>
      </c>
      <c r="B102" s="23" t="s">
        <v>176</v>
      </c>
      <c r="C102" s="13"/>
      <c r="D102" s="13"/>
      <c r="E102" s="13"/>
      <c r="F102" s="20"/>
      <c r="G102" s="20"/>
      <c r="H102" s="24">
        <v>439.441</v>
      </c>
      <c r="I102" s="24">
        <v>323.454</v>
      </c>
      <c r="J102" s="13"/>
      <c r="K102" s="20"/>
      <c r="L102" s="20">
        <f>J102-I102</f>
        <v>-323.454</v>
      </c>
    </row>
    <row r="103" spans="1:12" s="21" customFormat="1" ht="28.5">
      <c r="A103" s="18" t="s">
        <v>177</v>
      </c>
      <c r="B103" s="19" t="s">
        <v>178</v>
      </c>
      <c r="C103" s="20">
        <f>SUM(C104:C107)</f>
        <v>2445.257</v>
      </c>
      <c r="D103" s="20">
        <f>SUM(D104:D107)</f>
        <v>2445.257</v>
      </c>
      <c r="E103" s="20">
        <f>SUM(E104:E107)</f>
        <v>718.8999</v>
      </c>
      <c r="F103" s="20">
        <f t="shared" si="6"/>
        <v>29.399768613278688</v>
      </c>
      <c r="G103" s="20">
        <f t="shared" si="7"/>
        <v>-1726.3571000000002</v>
      </c>
      <c r="H103" s="20">
        <f>SUM(H104:H107)</f>
        <v>113797.902</v>
      </c>
      <c r="I103" s="20">
        <f>SUM(I104:I107)</f>
        <v>61976.031</v>
      </c>
      <c r="J103" s="20">
        <f>SUM(J104:J107)</f>
        <v>17223.47309</v>
      </c>
      <c r="K103" s="20">
        <f>J103*100/I103</f>
        <v>27.790539039197263</v>
      </c>
      <c r="L103" s="20">
        <f>J103-I103</f>
        <v>-44752.55791</v>
      </c>
    </row>
    <row r="104" spans="1:12" ht="12.75">
      <c r="A104" s="22" t="s">
        <v>179</v>
      </c>
      <c r="B104" s="23" t="s">
        <v>180</v>
      </c>
      <c r="C104" s="13"/>
      <c r="D104" s="13"/>
      <c r="E104" s="13"/>
      <c r="F104" s="20"/>
      <c r="G104" s="20"/>
      <c r="H104" s="24">
        <v>23502.158</v>
      </c>
      <c r="I104" s="24">
        <v>11599.587</v>
      </c>
      <c r="J104" s="24">
        <v>5228.50124</v>
      </c>
      <c r="K104" s="20">
        <f>J104*100/H104</f>
        <v>22.246898518850905</v>
      </c>
      <c r="L104" s="20">
        <f>J104-I104</f>
        <v>-6371.08576</v>
      </c>
    </row>
    <row r="105" spans="1:12" ht="12.75">
      <c r="A105" s="22" t="s">
        <v>181</v>
      </c>
      <c r="B105" s="23" t="s">
        <v>182</v>
      </c>
      <c r="C105" s="13"/>
      <c r="D105" s="13"/>
      <c r="E105" s="13"/>
      <c r="F105" s="20"/>
      <c r="G105" s="20"/>
      <c r="H105" s="24">
        <v>27351.849</v>
      </c>
      <c r="I105" s="24">
        <v>17554.508</v>
      </c>
      <c r="J105" s="24">
        <v>4130.48188</v>
      </c>
      <c r="K105" s="20">
        <f>J105*100/H105</f>
        <v>15.101289422883259</v>
      </c>
      <c r="L105" s="20">
        <f>J105-I105</f>
        <v>-13424.026120000002</v>
      </c>
    </row>
    <row r="106" spans="1:12" ht="33.75">
      <c r="A106" s="22" t="s">
        <v>183</v>
      </c>
      <c r="B106" s="23" t="s">
        <v>184</v>
      </c>
      <c r="C106" s="24">
        <v>2445.257</v>
      </c>
      <c r="D106" s="24">
        <v>2445.257</v>
      </c>
      <c r="E106" s="24">
        <v>718.8999</v>
      </c>
      <c r="F106" s="20">
        <f t="shared" si="6"/>
        <v>29.399768613278688</v>
      </c>
      <c r="G106" s="20">
        <f t="shared" si="7"/>
        <v>-1726.3571000000002</v>
      </c>
      <c r="H106" s="24">
        <v>6240.41</v>
      </c>
      <c r="I106" s="24">
        <v>3807.236</v>
      </c>
      <c r="J106" s="13"/>
      <c r="K106" s="20"/>
      <c r="L106" s="20">
        <f>J106-I106</f>
        <v>-3807.236</v>
      </c>
    </row>
    <row r="107" spans="1:12" ht="22.5">
      <c r="A107" s="22" t="s">
        <v>185</v>
      </c>
      <c r="B107" s="23" t="s">
        <v>186</v>
      </c>
      <c r="C107" s="13"/>
      <c r="D107" s="13"/>
      <c r="E107" s="13"/>
      <c r="F107" s="20"/>
      <c r="G107" s="20"/>
      <c r="H107" s="24">
        <v>56703.485</v>
      </c>
      <c r="I107" s="24">
        <v>29014.7</v>
      </c>
      <c r="J107" s="24">
        <v>7864.48997</v>
      </c>
      <c r="K107" s="20">
        <f>J107*100/H107</f>
        <v>13.869500207967816</v>
      </c>
      <c r="L107" s="20">
        <f>J107-I107</f>
        <v>-21150.210030000002</v>
      </c>
    </row>
    <row r="108" spans="1:12" s="21" customFormat="1" ht="28.5">
      <c r="A108" s="18" t="s">
        <v>187</v>
      </c>
      <c r="B108" s="19" t="s">
        <v>188</v>
      </c>
      <c r="C108" s="20">
        <f>C109</f>
        <v>540</v>
      </c>
      <c r="D108" s="20">
        <f>D109</f>
        <v>540</v>
      </c>
      <c r="E108" s="20">
        <f>E109</f>
        <v>0</v>
      </c>
      <c r="F108" s="20">
        <f t="shared" si="6"/>
        <v>0</v>
      </c>
      <c r="G108" s="20">
        <f t="shared" si="7"/>
        <v>-540</v>
      </c>
      <c r="H108" s="14"/>
      <c r="I108" s="14"/>
      <c r="J108" s="14"/>
      <c r="K108" s="20"/>
      <c r="L108" s="20"/>
    </row>
    <row r="109" spans="1:12" ht="12.75">
      <c r="A109" s="22" t="s">
        <v>23</v>
      </c>
      <c r="B109" s="23" t="s">
        <v>24</v>
      </c>
      <c r="C109" s="24">
        <v>540</v>
      </c>
      <c r="D109" s="24">
        <v>540</v>
      </c>
      <c r="E109" s="13"/>
      <c r="F109" s="20">
        <f t="shared" si="6"/>
        <v>0</v>
      </c>
      <c r="G109" s="20">
        <f t="shared" si="7"/>
        <v>-540</v>
      </c>
      <c r="H109" s="13"/>
      <c r="I109" s="13"/>
      <c r="J109" s="13"/>
      <c r="K109" s="20"/>
      <c r="L109" s="20"/>
    </row>
    <row r="110" spans="1:12" s="21" customFormat="1" ht="28.5">
      <c r="A110" s="18" t="s">
        <v>189</v>
      </c>
      <c r="B110" s="19" t="s">
        <v>190</v>
      </c>
      <c r="C110" s="20">
        <f>C111+C112</f>
        <v>21314.1</v>
      </c>
      <c r="D110" s="20">
        <f>D111+D112</f>
        <v>21120</v>
      </c>
      <c r="E110" s="20">
        <f>E111+E112</f>
        <v>7137.08813</v>
      </c>
      <c r="F110" s="20">
        <f t="shared" si="6"/>
        <v>33.7930309185606</v>
      </c>
      <c r="G110" s="20">
        <f t="shared" si="7"/>
        <v>-13982.91187</v>
      </c>
      <c r="H110" s="14"/>
      <c r="I110" s="14"/>
      <c r="J110" s="14"/>
      <c r="K110" s="20"/>
      <c r="L110" s="20"/>
    </row>
    <row r="111" spans="1:12" ht="12.75">
      <c r="A111" s="22" t="s">
        <v>191</v>
      </c>
      <c r="B111" s="23" t="s">
        <v>192</v>
      </c>
      <c r="C111" s="24">
        <v>6314.1</v>
      </c>
      <c r="D111" s="24">
        <v>6120</v>
      </c>
      <c r="E111" s="13"/>
      <c r="F111" s="20">
        <f t="shared" si="6"/>
        <v>0</v>
      </c>
      <c r="G111" s="20">
        <f t="shared" si="7"/>
        <v>-6120</v>
      </c>
      <c r="H111" s="13"/>
      <c r="I111" s="13"/>
      <c r="J111" s="13"/>
      <c r="K111" s="20"/>
      <c r="L111" s="20"/>
    </row>
    <row r="112" spans="1:12" ht="33.75">
      <c r="A112" s="22" t="s">
        <v>183</v>
      </c>
      <c r="B112" s="23" t="s">
        <v>184</v>
      </c>
      <c r="C112" s="24">
        <v>15000</v>
      </c>
      <c r="D112" s="24">
        <v>15000</v>
      </c>
      <c r="E112" s="24">
        <v>7137.08813</v>
      </c>
      <c r="F112" s="20">
        <f t="shared" si="6"/>
        <v>47.58058753333333</v>
      </c>
      <c r="G112" s="20">
        <f t="shared" si="7"/>
        <v>-7862.91187</v>
      </c>
      <c r="H112" s="13"/>
      <c r="I112" s="13"/>
      <c r="J112" s="13"/>
      <c r="K112" s="20"/>
      <c r="L112" s="20"/>
    </row>
    <row r="113" spans="1:12" s="21" customFormat="1" ht="28.5">
      <c r="A113" s="18" t="s">
        <v>193</v>
      </c>
      <c r="B113" s="19" t="s">
        <v>194</v>
      </c>
      <c r="C113" s="20">
        <f>SUM(C114:C118)</f>
        <v>42712.768</v>
      </c>
      <c r="D113" s="20">
        <f>SUM(D114:D118)</f>
        <v>20575.973</v>
      </c>
      <c r="E113" s="20">
        <f>SUM(E114:E118)</f>
        <v>19290.88347</v>
      </c>
      <c r="F113" s="20">
        <f t="shared" si="6"/>
        <v>93.7544167170126</v>
      </c>
      <c r="G113" s="20">
        <f t="shared" si="7"/>
        <v>-1285.089530000001</v>
      </c>
      <c r="H113" s="20">
        <f>SUM(H114:H118)</f>
        <v>22902.6</v>
      </c>
      <c r="I113" s="20">
        <f>SUM(I114:I118)</f>
        <v>0</v>
      </c>
      <c r="J113" s="20">
        <f>SUM(J114:J118)</f>
        <v>7047.0843700000005</v>
      </c>
      <c r="K113" s="20"/>
      <c r="L113" s="20">
        <f>J113-I113</f>
        <v>7047.0843700000005</v>
      </c>
    </row>
    <row r="114" spans="1:12" ht="33.75">
      <c r="A114" s="22" t="s">
        <v>195</v>
      </c>
      <c r="B114" s="23" t="s">
        <v>196</v>
      </c>
      <c r="C114" s="24">
        <v>1100</v>
      </c>
      <c r="D114" s="24">
        <v>300</v>
      </c>
      <c r="E114" s="13"/>
      <c r="F114" s="20" t="s">
        <v>236</v>
      </c>
      <c r="G114" s="20">
        <f t="shared" si="7"/>
        <v>-300</v>
      </c>
      <c r="H114" s="13"/>
      <c r="I114" s="13"/>
      <c r="J114" s="13"/>
      <c r="K114" s="20"/>
      <c r="L114" s="20"/>
    </row>
    <row r="115" spans="1:12" ht="45">
      <c r="A115" s="22" t="s">
        <v>197</v>
      </c>
      <c r="B115" s="23" t="s">
        <v>198</v>
      </c>
      <c r="C115" s="24">
        <v>39312.768</v>
      </c>
      <c r="D115" s="24">
        <v>18780.973</v>
      </c>
      <c r="E115" s="24">
        <v>17853.42154</v>
      </c>
      <c r="F115" s="20">
        <f t="shared" si="6"/>
        <v>95.06121722234518</v>
      </c>
      <c r="G115" s="20">
        <f t="shared" si="7"/>
        <v>-927.5514600000024</v>
      </c>
      <c r="H115" s="24">
        <v>22902.6</v>
      </c>
      <c r="I115" s="13"/>
      <c r="J115" s="24">
        <v>7692.6</v>
      </c>
      <c r="K115" s="20">
        <f>J115*100/H115</f>
        <v>33.58832621623746</v>
      </c>
      <c r="L115" s="20">
        <f>J115-I115</f>
        <v>7692.6</v>
      </c>
    </row>
    <row r="116" spans="1:12" ht="45">
      <c r="A116" s="22" t="s">
        <v>199</v>
      </c>
      <c r="B116" s="23" t="s">
        <v>200</v>
      </c>
      <c r="C116" s="24">
        <v>300</v>
      </c>
      <c r="D116" s="24">
        <v>195</v>
      </c>
      <c r="E116" s="24">
        <v>137.46193</v>
      </c>
      <c r="F116" s="20">
        <f t="shared" si="6"/>
        <v>70.49329743589743</v>
      </c>
      <c r="G116" s="20">
        <f t="shared" si="7"/>
        <v>-57.538070000000005</v>
      </c>
      <c r="H116" s="13"/>
      <c r="I116" s="13"/>
      <c r="J116" s="13"/>
      <c r="K116" s="20"/>
      <c r="L116" s="20"/>
    </row>
    <row r="117" spans="1:12" ht="22.5">
      <c r="A117" s="22" t="s">
        <v>201</v>
      </c>
      <c r="B117" s="23" t="s">
        <v>202</v>
      </c>
      <c r="C117" s="13"/>
      <c r="D117" s="13"/>
      <c r="E117" s="13"/>
      <c r="F117" s="20"/>
      <c r="G117" s="20">
        <f t="shared" si="7"/>
        <v>0</v>
      </c>
      <c r="H117" s="24">
        <v>-3000</v>
      </c>
      <c r="I117" s="24">
        <v>-1670</v>
      </c>
      <c r="J117" s="31">
        <f>-1670</f>
        <v>-1670</v>
      </c>
      <c r="K117" s="20">
        <f>J117*100/H117</f>
        <v>55.666666666666664</v>
      </c>
      <c r="L117" s="20">
        <f>J117-I117</f>
        <v>0</v>
      </c>
    </row>
    <row r="118" spans="1:12" ht="22.5">
      <c r="A118" s="22" t="s">
        <v>203</v>
      </c>
      <c r="B118" s="23" t="s">
        <v>204</v>
      </c>
      <c r="C118" s="24">
        <v>2000</v>
      </c>
      <c r="D118" s="24">
        <v>1300</v>
      </c>
      <c r="E118" s="24">
        <v>1300</v>
      </c>
      <c r="F118" s="20">
        <f t="shared" si="6"/>
        <v>100</v>
      </c>
      <c r="G118" s="20">
        <f t="shared" si="7"/>
        <v>0</v>
      </c>
      <c r="H118" s="24">
        <v>3000</v>
      </c>
      <c r="I118" s="24">
        <v>1670</v>
      </c>
      <c r="J118" s="24">
        <v>1024.48437</v>
      </c>
      <c r="K118" s="20">
        <f>J118*100/H118</f>
        <v>34.149479</v>
      </c>
      <c r="L118" s="20">
        <f>J118-I118</f>
        <v>-645.5156300000001</v>
      </c>
    </row>
    <row r="119" spans="1:12" s="21" customFormat="1" ht="28.5">
      <c r="A119" s="18" t="s">
        <v>205</v>
      </c>
      <c r="B119" s="19" t="s">
        <v>206</v>
      </c>
      <c r="C119" s="14"/>
      <c r="D119" s="14"/>
      <c r="E119" s="14"/>
      <c r="F119" s="20"/>
      <c r="G119" s="20">
        <f t="shared" si="7"/>
        <v>0</v>
      </c>
      <c r="H119" s="20">
        <f>H120+H121</f>
        <v>9072.336</v>
      </c>
      <c r="I119" s="20">
        <f>I120+I121</f>
        <v>829.336</v>
      </c>
      <c r="J119" s="20">
        <f>J120+J121</f>
        <v>0</v>
      </c>
      <c r="K119" s="20">
        <f>J119*100/I119</f>
        <v>0</v>
      </c>
      <c r="L119" s="20">
        <f>J119-I119</f>
        <v>-829.336</v>
      </c>
    </row>
    <row r="120" spans="1:12" ht="22.5">
      <c r="A120" s="22" t="s">
        <v>185</v>
      </c>
      <c r="B120" s="23" t="s">
        <v>186</v>
      </c>
      <c r="C120" s="13"/>
      <c r="D120" s="13"/>
      <c r="E120" s="13"/>
      <c r="F120" s="20"/>
      <c r="G120" s="20">
        <f t="shared" si="7"/>
        <v>0</v>
      </c>
      <c r="H120" s="24">
        <v>1072.336</v>
      </c>
      <c r="I120" s="24">
        <v>829.336</v>
      </c>
      <c r="J120" s="13"/>
      <c r="K120" s="20"/>
      <c r="L120" s="20">
        <f>J120-I120</f>
        <v>-829.336</v>
      </c>
    </row>
    <row r="121" spans="1:12" ht="12.75">
      <c r="A121" s="22" t="s">
        <v>207</v>
      </c>
      <c r="B121" s="23" t="s">
        <v>208</v>
      </c>
      <c r="C121" s="13"/>
      <c r="D121" s="13"/>
      <c r="E121" s="13"/>
      <c r="F121" s="20"/>
      <c r="G121" s="20">
        <f t="shared" si="7"/>
        <v>0</v>
      </c>
      <c r="H121" s="24">
        <v>8000</v>
      </c>
      <c r="I121" s="24"/>
      <c r="J121" s="13"/>
      <c r="K121" s="20"/>
      <c r="L121" s="20">
        <f>J121-I121</f>
        <v>0</v>
      </c>
    </row>
    <row r="122" spans="1:12" s="21" customFormat="1" ht="42.75">
      <c r="A122" s="18" t="s">
        <v>209</v>
      </c>
      <c r="B122" s="19" t="s">
        <v>210</v>
      </c>
      <c r="C122" s="20">
        <f>C123</f>
        <v>1090</v>
      </c>
      <c r="D122" s="20">
        <f>D123</f>
        <v>1090</v>
      </c>
      <c r="E122" s="20">
        <f>E123</f>
        <v>346.9875</v>
      </c>
      <c r="F122" s="20">
        <f t="shared" si="6"/>
        <v>31.833715596330276</v>
      </c>
      <c r="G122" s="20">
        <f t="shared" si="7"/>
        <v>-743.0125</v>
      </c>
      <c r="H122" s="14"/>
      <c r="I122" s="14"/>
      <c r="J122" s="14"/>
      <c r="K122" s="20"/>
      <c r="L122" s="20"/>
    </row>
    <row r="123" spans="1:12" ht="33.75">
      <c r="A123" s="22" t="s">
        <v>211</v>
      </c>
      <c r="B123" s="23" t="s">
        <v>212</v>
      </c>
      <c r="C123" s="24">
        <v>1090</v>
      </c>
      <c r="D123" s="24">
        <v>1090</v>
      </c>
      <c r="E123" s="24">
        <v>346.9875</v>
      </c>
      <c r="F123" s="20">
        <f t="shared" si="6"/>
        <v>31.833715596330276</v>
      </c>
      <c r="G123" s="20">
        <f t="shared" si="7"/>
        <v>-743.0125</v>
      </c>
      <c r="H123" s="13"/>
      <c r="I123" s="13"/>
      <c r="J123" s="13"/>
      <c r="K123" s="20"/>
      <c r="L123" s="20"/>
    </row>
    <row r="124" spans="1:12" s="21" customFormat="1" ht="28.5">
      <c r="A124" s="18" t="s">
        <v>213</v>
      </c>
      <c r="B124" s="19" t="s">
        <v>214</v>
      </c>
      <c r="C124" s="20">
        <f>C125+C126</f>
        <v>731.5</v>
      </c>
      <c r="D124" s="20">
        <f>D125+D126</f>
        <v>615.832</v>
      </c>
      <c r="E124" s="20">
        <f>E125+E126</f>
        <v>205.2328</v>
      </c>
      <c r="F124" s="20">
        <f t="shared" si="6"/>
        <v>33.32610192390132</v>
      </c>
      <c r="G124" s="20">
        <f t="shared" si="7"/>
        <v>-410.5992</v>
      </c>
      <c r="H124" s="14"/>
      <c r="I124" s="14"/>
      <c r="J124" s="14"/>
      <c r="K124" s="20"/>
      <c r="L124" s="20"/>
    </row>
    <row r="125" spans="1:12" ht="12.75">
      <c r="A125" s="22" t="s">
        <v>215</v>
      </c>
      <c r="B125" s="23" t="s">
        <v>216</v>
      </c>
      <c r="C125" s="24">
        <v>531.5</v>
      </c>
      <c r="D125" s="24">
        <v>415.832</v>
      </c>
      <c r="E125" s="24">
        <v>205.2328</v>
      </c>
      <c r="F125" s="20">
        <f t="shared" si="6"/>
        <v>49.35473941399411</v>
      </c>
      <c r="G125" s="20">
        <f t="shared" si="7"/>
        <v>-210.5992</v>
      </c>
      <c r="H125" s="13"/>
      <c r="I125" s="13"/>
      <c r="J125" s="13"/>
      <c r="K125" s="20"/>
      <c r="L125" s="20"/>
    </row>
    <row r="126" spans="1:12" ht="12.75">
      <c r="A126" s="22" t="s">
        <v>215</v>
      </c>
      <c r="B126" s="23" t="s">
        <v>216</v>
      </c>
      <c r="C126" s="24">
        <v>200</v>
      </c>
      <c r="D126" s="24">
        <v>200</v>
      </c>
      <c r="E126" s="13"/>
      <c r="F126" s="20">
        <f t="shared" si="6"/>
        <v>0</v>
      </c>
      <c r="G126" s="20">
        <f t="shared" si="7"/>
        <v>-200</v>
      </c>
      <c r="H126" s="13"/>
      <c r="I126" s="13"/>
      <c r="J126" s="13"/>
      <c r="K126" s="20"/>
      <c r="L126" s="20"/>
    </row>
    <row r="127" spans="1:12" s="21" customFormat="1" ht="42.75">
      <c r="A127" s="18" t="s">
        <v>217</v>
      </c>
      <c r="B127" s="19" t="s">
        <v>218</v>
      </c>
      <c r="C127" s="20">
        <f>SUM(C128:C137)</f>
        <v>3203757.8419999997</v>
      </c>
      <c r="D127" s="20">
        <f>SUM(D128:D137)</f>
        <v>1920434.8980000003</v>
      </c>
      <c r="E127" s="20">
        <f>SUM(E128:E137)</f>
        <v>1850899.7239499998</v>
      </c>
      <c r="F127" s="20">
        <f t="shared" si="6"/>
        <v>96.37919649750083</v>
      </c>
      <c r="G127" s="20">
        <f t="shared" si="7"/>
        <v>-69535.1740500005</v>
      </c>
      <c r="H127" s="20">
        <f>SUM(H128:H137)</f>
        <v>34828.009000000005</v>
      </c>
      <c r="I127" s="20">
        <f>SUM(I128:I137)</f>
        <v>26788.371</v>
      </c>
      <c r="J127" s="20">
        <f>SUM(J128:J137)</f>
        <v>18081.193</v>
      </c>
      <c r="K127" s="20">
        <f>J127*100/I127</f>
        <v>67.49642596782013</v>
      </c>
      <c r="L127" s="20">
        <f>J127-I127</f>
        <v>-8707.178</v>
      </c>
    </row>
    <row r="128" spans="1:12" ht="12.75">
      <c r="A128" s="22" t="s">
        <v>219</v>
      </c>
      <c r="B128" s="23" t="s">
        <v>220</v>
      </c>
      <c r="C128" s="24">
        <v>48910</v>
      </c>
      <c r="D128" s="24">
        <v>48910</v>
      </c>
      <c r="E128" s="13"/>
      <c r="F128" s="20">
        <f t="shared" si="6"/>
        <v>0</v>
      </c>
      <c r="G128" s="20">
        <f t="shared" si="7"/>
        <v>-48910</v>
      </c>
      <c r="H128" s="13"/>
      <c r="I128" s="13"/>
      <c r="J128" s="13"/>
      <c r="K128" s="20"/>
      <c r="L128" s="20"/>
    </row>
    <row r="129" spans="1:12" ht="12.75">
      <c r="A129" s="22" t="s">
        <v>221</v>
      </c>
      <c r="B129" s="23" t="s">
        <v>222</v>
      </c>
      <c r="C129" s="24">
        <v>40872.9</v>
      </c>
      <c r="D129" s="24">
        <v>20436.5</v>
      </c>
      <c r="E129" s="24">
        <v>20436.5</v>
      </c>
      <c r="F129" s="20">
        <f t="shared" si="6"/>
        <v>100</v>
      </c>
      <c r="G129" s="20">
        <f t="shared" si="7"/>
        <v>0</v>
      </c>
      <c r="H129" s="13"/>
      <c r="I129" s="13"/>
      <c r="J129" s="13"/>
      <c r="K129" s="20"/>
      <c r="L129" s="20"/>
    </row>
    <row r="130" spans="1:12" ht="12.75">
      <c r="A130" s="22" t="s">
        <v>223</v>
      </c>
      <c r="B130" s="23" t="s">
        <v>224</v>
      </c>
      <c r="C130" s="24">
        <v>11380.78</v>
      </c>
      <c r="D130" s="24">
        <v>9734.936</v>
      </c>
      <c r="E130" s="24">
        <v>9734.936</v>
      </c>
      <c r="F130" s="20">
        <f t="shared" si="6"/>
        <v>100</v>
      </c>
      <c r="G130" s="20">
        <f t="shared" si="7"/>
        <v>0</v>
      </c>
      <c r="H130" s="13"/>
      <c r="I130" s="13"/>
      <c r="J130" s="13"/>
      <c r="K130" s="20"/>
      <c r="L130" s="20"/>
    </row>
    <row r="131" spans="1:12" ht="78.75">
      <c r="A131" s="22" t="s">
        <v>225</v>
      </c>
      <c r="B131" s="27" t="s">
        <v>238</v>
      </c>
      <c r="C131" s="24">
        <v>1752724.1</v>
      </c>
      <c r="D131" s="24">
        <v>922176.6</v>
      </c>
      <c r="E131" s="24">
        <v>922176.58768</v>
      </c>
      <c r="F131" s="20">
        <f t="shared" si="6"/>
        <v>99.9999986640303</v>
      </c>
      <c r="G131" s="20">
        <f t="shared" si="7"/>
        <v>-0.012319999979808927</v>
      </c>
      <c r="H131" s="13"/>
      <c r="I131" s="13"/>
      <c r="J131" s="13"/>
      <c r="K131" s="20"/>
      <c r="L131" s="20"/>
    </row>
    <row r="132" spans="1:12" ht="90">
      <c r="A132" s="22" t="s">
        <v>226</v>
      </c>
      <c r="B132" s="27" t="s">
        <v>239</v>
      </c>
      <c r="C132" s="24">
        <v>1258633.6</v>
      </c>
      <c r="D132" s="24">
        <v>855077.3</v>
      </c>
      <c r="E132" s="24">
        <v>839580.09263</v>
      </c>
      <c r="F132" s="20">
        <f t="shared" si="6"/>
        <v>98.1876249819753</v>
      </c>
      <c r="G132" s="20">
        <f t="shared" si="7"/>
        <v>-15497.207370000076</v>
      </c>
      <c r="H132" s="13"/>
      <c r="I132" s="13"/>
      <c r="J132" s="13"/>
      <c r="K132" s="20"/>
      <c r="L132" s="20"/>
    </row>
    <row r="133" spans="1:12" ht="56.25">
      <c r="A133" s="22" t="s">
        <v>227</v>
      </c>
      <c r="B133" s="23" t="s">
        <v>228</v>
      </c>
      <c r="C133" s="24">
        <v>44532.1</v>
      </c>
      <c r="D133" s="24">
        <v>32665</v>
      </c>
      <c r="E133" s="24">
        <v>32665</v>
      </c>
      <c r="F133" s="20">
        <f t="shared" si="6"/>
        <v>100</v>
      </c>
      <c r="G133" s="20">
        <f t="shared" si="7"/>
        <v>0</v>
      </c>
      <c r="H133" s="13"/>
      <c r="I133" s="13"/>
      <c r="J133" s="13"/>
      <c r="K133" s="20"/>
      <c r="L133" s="20"/>
    </row>
    <row r="134" spans="1:12" ht="33.75">
      <c r="A134" s="22" t="s">
        <v>229</v>
      </c>
      <c r="B134" s="23" t="s">
        <v>230</v>
      </c>
      <c r="C134" s="24">
        <v>11284.24</v>
      </c>
      <c r="D134" s="24">
        <v>11284.24</v>
      </c>
      <c r="E134" s="24">
        <v>11087.24</v>
      </c>
      <c r="F134" s="20">
        <f t="shared" si="6"/>
        <v>98.25420232111334</v>
      </c>
      <c r="G134" s="20">
        <f t="shared" si="7"/>
        <v>-197</v>
      </c>
      <c r="H134" s="24">
        <v>11693.324</v>
      </c>
      <c r="I134" s="24">
        <v>9693.324</v>
      </c>
      <c r="J134" s="24">
        <v>8286.324</v>
      </c>
      <c r="K134" s="20">
        <f>J134*100/H134</f>
        <v>70.8637167669347</v>
      </c>
      <c r="L134" s="20">
        <f>J134-I134</f>
        <v>-1407</v>
      </c>
    </row>
    <row r="135" spans="1:12" ht="101.25">
      <c r="A135" s="22" t="s">
        <v>231</v>
      </c>
      <c r="B135" s="27" t="s">
        <v>240</v>
      </c>
      <c r="C135" s="24">
        <v>29745.3</v>
      </c>
      <c r="D135" s="24">
        <v>14507.1</v>
      </c>
      <c r="E135" s="24">
        <v>13156.69226</v>
      </c>
      <c r="F135" s="20">
        <f t="shared" si="6"/>
        <v>90.6914011759759</v>
      </c>
      <c r="G135" s="20">
        <f t="shared" si="7"/>
        <v>-1350.4077400000006</v>
      </c>
      <c r="H135" s="13"/>
      <c r="I135" s="13"/>
      <c r="J135" s="13"/>
      <c r="K135" s="20"/>
      <c r="L135" s="20"/>
    </row>
    <row r="136" spans="1:12" ht="12.75">
      <c r="A136" s="22" t="s">
        <v>232</v>
      </c>
      <c r="B136" s="23" t="s">
        <v>233</v>
      </c>
      <c r="C136" s="24">
        <v>5407.522</v>
      </c>
      <c r="D136" s="24">
        <v>5407.522</v>
      </c>
      <c r="E136" s="24">
        <v>1826.97538</v>
      </c>
      <c r="F136" s="20">
        <f>E136*100/D136</f>
        <v>33.78581501841324</v>
      </c>
      <c r="G136" s="20">
        <f>E136-D136</f>
        <v>-3580.54662</v>
      </c>
      <c r="H136" s="24">
        <v>23134.685</v>
      </c>
      <c r="I136" s="24">
        <v>17095.047</v>
      </c>
      <c r="J136" s="24">
        <v>9794.869</v>
      </c>
      <c r="K136" s="20">
        <f>J136*100/H136</f>
        <v>42.33845846615158</v>
      </c>
      <c r="L136" s="20">
        <f>J136-I136</f>
        <v>-7300.177999999998</v>
      </c>
    </row>
    <row r="137" spans="1:12" ht="45">
      <c r="A137" s="22" t="s">
        <v>234</v>
      </c>
      <c r="B137" s="23" t="s">
        <v>235</v>
      </c>
      <c r="C137" s="24">
        <v>267.3</v>
      </c>
      <c r="D137" s="24">
        <v>235.7</v>
      </c>
      <c r="E137" s="24">
        <v>235.7</v>
      </c>
      <c r="F137" s="20">
        <f>E137*100/D137</f>
        <v>100</v>
      </c>
      <c r="G137" s="20">
        <f>E137-D137</f>
        <v>0</v>
      </c>
      <c r="H137" s="13"/>
      <c r="I137" s="13"/>
      <c r="J137" s="13"/>
      <c r="K137" s="20"/>
      <c r="L137" s="20"/>
    </row>
    <row r="138" spans="1:12" ht="14.25">
      <c r="A138" s="15" t="s">
        <v>237</v>
      </c>
      <c r="B138" s="16"/>
      <c r="C138" s="28">
        <f>C127+C124+C122+C119+C113+C110+C108+C103+C95+C91+C81+C76+C59+C45+C28+C15+C13+C9+C7</f>
        <v>5559907.585</v>
      </c>
      <c r="D138" s="28">
        <f>D127+D124+D122+D119+D113+D110+D108+D103+D95+D91+D81+D76+D59+D45+D28+D15+D13+D9+D7</f>
        <v>3173586.305</v>
      </c>
      <c r="E138" s="28">
        <f>E127+E124+E122+E119+E113+E110+E108+E103+E95+E91+E81+E76+E59+E45+E28+E15+E13+E9+E7</f>
        <v>2904616.0826200005</v>
      </c>
      <c r="F138" s="29">
        <f>E138*100/D138</f>
        <v>91.52472324586742</v>
      </c>
      <c r="G138" s="29">
        <f>E138-D138</f>
        <v>-268970.2223799997</v>
      </c>
      <c r="H138" s="28">
        <f>H127+H124+H122+H119+H113+H110+H108+H103+H95+H91+H81+H76+H59+H45+H28+H15+H13+H9+H7</f>
        <v>470662.95399999997</v>
      </c>
      <c r="I138" s="28">
        <f>I127+I124+I122+I119+I113+I110+I108+I103+I95+I91+I81+I76+I59+I45+I28+I15+I13+I9+I7</f>
        <v>213159.48599999995</v>
      </c>
      <c r="J138" s="28">
        <f>J127+J124+J122+J119+J113+J110+J108+J103+J95+J91+J81+J76+J59+J45+J28+J15+J13+J9+J7</f>
        <v>154631.10276</v>
      </c>
      <c r="K138" s="29">
        <f>J138*100/I138</f>
        <v>72.54244493721478</v>
      </c>
      <c r="L138" s="29">
        <f>J138-I138</f>
        <v>-58528.38323999994</v>
      </c>
    </row>
    <row r="139" ht="12.75">
      <c r="L139" s="26"/>
    </row>
    <row r="141" spans="9:11" ht="12.75">
      <c r="I141" s="32"/>
      <c r="J141" s="32"/>
      <c r="K141" s="32"/>
    </row>
  </sheetData>
  <sheetProtection/>
  <printOptions/>
  <pageMargins left="0.1968503937007874" right="0.1968503937007874" top="0" bottom="0.03937007874015748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budobl2</dc:creator>
  <cp:keywords/>
  <dc:description/>
  <cp:lastModifiedBy>asfro1</cp:lastModifiedBy>
  <cp:lastPrinted>2016-08-02T07:14:11Z</cp:lastPrinted>
  <dcterms:created xsi:type="dcterms:W3CDTF">2016-07-21T11:10:26Z</dcterms:created>
  <dcterms:modified xsi:type="dcterms:W3CDTF">2016-08-05T12:01:19Z</dcterms:modified>
  <cp:category/>
  <cp:version/>
  <cp:contentType/>
  <cp:contentStatus/>
</cp:coreProperties>
</file>