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кткв" sheetId="1" r:id="rId1"/>
  </sheets>
  <definedNames/>
  <calcPr fullCalcOnLoad="1"/>
</workbook>
</file>

<file path=xl/sharedStrings.xml><?xml version="1.0" encoding="utf-8"?>
<sst xmlns="http://schemas.openxmlformats.org/spreadsheetml/2006/main" count="299" uniqueCount="249">
  <si>
    <t>40</t>
  </si>
  <si>
    <t>Департамент  житлово-комунального господарства  та будівництва ЗОДА</t>
  </si>
  <si>
    <t>250909</t>
  </si>
  <si>
    <t>Повернення коштів, наданих для кредитування  громадян на будівництво (реконструкцію) та придбання житла</t>
  </si>
  <si>
    <t>53</t>
  </si>
  <si>
    <t>Департамент агропромислового розвитку ЗОДА</t>
  </si>
  <si>
    <t>250912</t>
  </si>
  <si>
    <t>Повернення коштів, наданих для кредитування індивідуальних сільських забудовників</t>
  </si>
  <si>
    <t>01</t>
  </si>
  <si>
    <t>Запорізька обласна рада</t>
  </si>
  <si>
    <t>010116</t>
  </si>
  <si>
    <t>Органи мiсцевого самоврядування</t>
  </si>
  <si>
    <t>180409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</si>
  <si>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</si>
  <si>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03</t>
  </si>
  <si>
    <t>Запорізька обласна державна адміністрація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</si>
  <si>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</si>
  <si>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</si>
  <si>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091214</t>
  </si>
  <si>
    <t>Iншi установи та заклади</t>
  </si>
  <si>
    <t>100206</t>
  </si>
  <si>
    <t>Готельне господарство</t>
  </si>
  <si>
    <t>250404</t>
  </si>
  <si>
    <t>Іншi видатки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</si>
  <si>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</si>
  <si>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</si>
  <si>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</si>
  <si>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</si>
  <si>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070301</t>
  </si>
  <si>
    <t>Загальноосвiтнi  школи-iнтернати, загальноосвітні санаторні школи-інтернати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</si>
  <si>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</si>
  <si>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</si>
  <si>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</si>
  <si>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</si>
  <si>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</si>
  <si>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Позашкiльнi заклади освiти, заходи iз позашкiльної роботи з дiтьми</t>
  </si>
  <si>
    <t>070501</t>
  </si>
  <si>
    <t>Професiйно-технiчнi  заклади освіти</t>
  </si>
  <si>
    <t>070601</t>
  </si>
  <si>
    <t>Вищi заклади освіти  I та II рiвнiв акредитацiї</t>
  </si>
  <si>
    <t>070602</t>
  </si>
  <si>
    <t>Вищi заклади освіти  III та IV рiвнiв акредитацiї</t>
  </si>
  <si>
    <t>070802</t>
  </si>
  <si>
    <t>Методична робота, iншi заходи у сфері народної освiти</t>
  </si>
  <si>
    <t>070806</t>
  </si>
  <si>
    <t>Iншi заклади освiти</t>
  </si>
  <si>
    <t>070807</t>
  </si>
  <si>
    <t>Інші  освітні програми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</si>
  <si>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</si>
  <si>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</si>
  <si>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</si>
  <si>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Управління молоді, фізичної культури та спорту ЗОДА</t>
  </si>
  <si>
    <t>080400</t>
  </si>
  <si>
    <t>Спецiалiзованi полiклiнiки (в т.ч. диспансери, медико-санiтарнi частини, пересувнi консультативнi дiагностичнi центри  тощо, якi не мають лiжкового фонду)</t>
  </si>
  <si>
    <t>091103</t>
  </si>
  <si>
    <t>Соціальні програми i заходи державних органiв у справах молоді</t>
  </si>
  <si>
    <t>091105</t>
  </si>
  <si>
    <t>Утримання клубiв пiдлiткiв за мiсцем проживання</t>
  </si>
  <si>
    <t>091106</t>
  </si>
  <si>
    <t>Iншi видатки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</si>
  <si>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</si>
  <si>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</si>
  <si>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</si>
  <si>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</si>
  <si>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</si>
  <si>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</si>
  <si>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</si>
  <si>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</si>
  <si>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</si>
  <si>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шкiл</t>
  </si>
  <si>
    <t>130113</t>
  </si>
  <si>
    <t>Централiзованi бухгалтерiї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</si>
  <si>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</si>
  <si>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</si>
  <si>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</si>
  <si>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Центри "Спорт для всіх" та заходи з фізичної культури</t>
  </si>
  <si>
    <t>130203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</si>
  <si>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</si>
  <si>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130205</t>
  </si>
  <si>
    <t>Фiнансова пiдтримка спортивних споруд, які належать громадським організаціям фізкультурно-спортивної спрямованості</t>
  </si>
  <si>
    <t>14</t>
  </si>
  <si>
    <t>Департамент охорони здоров'я ЗОДА</t>
  </si>
  <si>
    <t>080101</t>
  </si>
  <si>
    <t>Лікарні</t>
  </si>
  <si>
    <t>080102</t>
  </si>
  <si>
    <t>Територiальнi медичнi об'єднання</t>
  </si>
  <si>
    <t>080201</t>
  </si>
  <si>
    <t>Спецiалiзованi лiкарнi та iншi спецiалiзованi заклади (центри, диспансери, госпiталi для iнвалiдiв ВВВ, лепрозорiї, медико-санiтарнi частини  тощо, що мають лiжкову мережу)</t>
  </si>
  <si>
    <t>080203</t>
  </si>
  <si>
    <t>Перинатальні центри, пологовi будинки</t>
  </si>
  <si>
    <t>080206</t>
  </si>
  <si>
    <t>Санаторiї медичної реабiлiтацiї</t>
  </si>
  <si>
    <t>080207</t>
  </si>
  <si>
    <t>Будинки дитини</t>
  </si>
  <si>
    <t>080704</t>
  </si>
  <si>
    <t>Центри здоров'я i заходи у сфері санiтарної освiти</t>
  </si>
  <si>
    <t>081001</t>
  </si>
  <si>
    <t>Медико-соцiальнi експертнi комiсiї</t>
  </si>
  <si>
    <t>081002</t>
  </si>
  <si>
    <t>Iншi заходи по охоронi здоров'я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</si>
  <si>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</si>
  <si>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</si>
  <si>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</si>
  <si>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Бiблiотеки</t>
  </si>
  <si>
    <t>15</t>
  </si>
  <si>
    <t>Департамент соціального захисту населення ЗОДА</t>
  </si>
  <si>
    <t>090212</t>
  </si>
  <si>
    <t>Пільги на медичне обслуговування громадянам, які постраждали внаслідок Чорнобильської катастрофи</t>
  </si>
  <si>
    <t>090403</t>
  </si>
  <si>
    <t>Виплата компенсацiї реабiлiтованим</t>
  </si>
  <si>
    <t>090412</t>
  </si>
  <si>
    <t>Iншi видатки на соціальний захист населення</t>
  </si>
  <si>
    <t>090417</t>
  </si>
  <si>
    <t>Витрати на поховання учасників бойових дій та інвалідів війни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</si>
  <si>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</si>
  <si>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</si>
  <si>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</si>
  <si>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</si>
  <si>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</si>
  <si>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</si>
  <si>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</si>
  <si>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</si>
  <si>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091206</t>
  </si>
  <si>
    <t>Центри соціальної реабілітації дітей - інвалідів;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</si>
  <si>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</si>
  <si>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</si>
  <si>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091212</t>
  </si>
  <si>
    <t>Обробка інформації з нарахування та виплати допомог і компенсацій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</si>
  <si>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</si>
  <si>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</si>
  <si>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</si>
  <si>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</si>
  <si>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20</t>
  </si>
  <si>
    <t>Служба у справах  дітей ЗОДА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</si>
  <si>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</si>
  <si>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</si>
  <si>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</si>
  <si>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Інші програми соціального захисту дітей</t>
  </si>
  <si>
    <t>24</t>
  </si>
  <si>
    <t>Департамент культури, туризму, національностей та релігій ЗОДА</t>
  </si>
  <si>
    <t>110101</t>
  </si>
  <si>
    <t>Творчi спiлки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</si>
  <si>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</si>
  <si>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</si>
  <si>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</si>
  <si>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</si>
  <si>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110104</t>
  </si>
  <si>
    <t>Видатки на заходи, передбаченi державними i мiсцевими програмами розвитку культури i мистецтва</t>
  </si>
  <si>
    <t>110202</t>
  </si>
  <si>
    <t>Музеї i виставки</t>
  </si>
  <si>
    <t>110502</t>
  </si>
  <si>
    <t>Iншi культурно-освiтнi заклади та заходи</t>
  </si>
  <si>
    <t>30</t>
  </si>
  <si>
    <t>Управління у справах преси та інформації ЗОДА</t>
  </si>
  <si>
    <t>120100</t>
  </si>
  <si>
    <t>Телебачення i радiомовлення</t>
  </si>
  <si>
    <t>120201</t>
  </si>
  <si>
    <t>Перiодичнi видання (газети та журнали)</t>
  </si>
  <si>
    <t>120300</t>
  </si>
  <si>
    <t>Книговидання</t>
  </si>
  <si>
    <t>100101</t>
  </si>
  <si>
    <t>Житлово-експлуатацiйне господарство</t>
  </si>
  <si>
    <t>100202</t>
  </si>
  <si>
    <t>Водопровiдно - каналiзацiйне господарство</t>
  </si>
  <si>
    <t>100209</t>
  </si>
  <si>
    <t>Заходи, пов"язані з поліпшенням питної води</t>
  </si>
  <si>
    <t>150101</t>
  </si>
  <si>
    <t>Капiтальнi вкладення</t>
  </si>
  <si>
    <t>180107</t>
  </si>
  <si>
    <t>Фiнансування енергозберiгаючих заходiв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</si>
  <si>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</si>
  <si>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</si>
  <si>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47</t>
  </si>
  <si>
    <t>Управління капітального будівництва ЗОДА</t>
  </si>
  <si>
    <t>150122</t>
  </si>
  <si>
    <t>Інвестиційні проекти</t>
  </si>
  <si>
    <t>170703</t>
  </si>
  <si>
    <t>Видатки на проведення робіт, пов"язаних з будiвництвом, реконструкцiєю, ремонтом та утриманням автомобiльних дорiг</t>
  </si>
  <si>
    <t>240601</t>
  </si>
  <si>
    <t>Охорона та раціональне використання природних ресурсів</t>
  </si>
  <si>
    <t>48</t>
  </si>
  <si>
    <t>Управління містобудування та архітектури ЗОДА</t>
  </si>
  <si>
    <t>51</t>
  </si>
  <si>
    <t>Департамент промисловості та розвитку інфраструктури ЗОДА</t>
  </si>
  <si>
    <t>170103</t>
  </si>
  <si>
    <t>Інші заходи у сфері автомобільного транспорту</t>
  </si>
  <si>
    <t>160903</t>
  </si>
  <si>
    <t>Програми в галузі сільського господарства, лісового господарства, рибальства та мисливства</t>
  </si>
  <si>
    <t>160904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</si>
  <si>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</si>
  <si>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</si>
  <si>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</si>
  <si>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60</t>
  </si>
  <si>
    <t>Департамент екології та природних ресурсів ЗОДА</t>
  </si>
  <si>
    <t>200100</t>
  </si>
  <si>
    <t>Охорона i рацiональне використання водних ресурсiв</t>
  </si>
  <si>
    <t>240602</t>
  </si>
  <si>
    <t>Утилізація відходів</t>
  </si>
  <si>
    <t>67</t>
  </si>
  <si>
    <t>Департамент з питань цивільного захисту населення ЗОДА</t>
  </si>
  <si>
    <t>210105</t>
  </si>
  <si>
    <t>Видатки на запобігання та лiквiдацiю надзвичайних ситуацiй та наслiдкiв стихiйного лиха</t>
  </si>
  <si>
    <t>73</t>
  </si>
  <si>
    <t>Департамент економічного розвитку і торгівлі ЗОДА</t>
  </si>
  <si>
    <t>180404</t>
  </si>
  <si>
    <t>Підтримка малого і середнього підприємництва</t>
  </si>
  <si>
    <t>76</t>
  </si>
  <si>
    <t>Департамент фінансів ЗОДА(в частині міжбюджетних транфертів, резервного фонду)</t>
  </si>
  <si>
    <t>250102</t>
  </si>
  <si>
    <t>Резервний фонд</t>
  </si>
  <si>
    <t>250301</t>
  </si>
  <si>
    <t>Реверсна дотація</t>
  </si>
  <si>
    <t>250313</t>
  </si>
  <si>
    <t>Стабілізаційна дотація</t>
  </si>
  <si>
    <t>250326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</si>
  <si>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</si>
  <si>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</si>
  <si>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</si>
  <si>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</si>
  <si>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</si>
  <si>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250339</t>
  </si>
  <si>
    <t>Медична субвенція з державного бюджету місцевим бюджетам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</si>
  <si>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</si>
  <si>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</si>
  <si>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</si>
  <si>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</si>
  <si>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</si>
  <si>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</si>
  <si>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</si>
  <si>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</si>
  <si>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</si>
  <si>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</si>
  <si>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250908</t>
  </si>
  <si>
    <t>Надання пiльгового довгострокового кредиту громадянам на будiвництво (реконструкцiю) та  придбання житла</t>
  </si>
  <si>
    <t>250911</t>
  </si>
  <si>
    <t>Надання державного пiльгового кредиту iндивiдуальним сiльським забудовникам</t>
  </si>
  <si>
    <t>тис.грн.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</si>
  <si>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</si>
  <si>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</si>
  <si>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</si>
  <si>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</si>
  <si>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</si>
  <si>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Виконання плану</t>
  </si>
  <si>
    <t xml:space="preserve"> %</t>
  </si>
  <si>
    <t xml:space="preserve"> + / -</t>
  </si>
  <si>
    <t>Всього:</t>
  </si>
  <si>
    <t>Уточнений розпис на 9 місяців 2016 р.</t>
  </si>
  <si>
    <t>Виконано за 9 місяців 2016 р.</t>
  </si>
  <si>
    <t>Аналіз виконання видаткової частини обласного бюджету за тимчасовою класифікацією за 9 місяців 2016 року.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</si>
</sst>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);\-#,##0.00"/>
    <numFmt numFmtId="165" formatCode="#,##0.0_);\-#,##0.0"/>
    <numFmt numFmtId="166" formatCode="0.0"/>
    <numFmt numFmtId="167" formatCode="#,##0.0"/>
  </numFmts>
  <fonts count="14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b/>
      <sz val="14.05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MS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Continuous" wrapText="1"/>
      <protection/>
    </xf>
    <xf numFmtId="0" fontId="0" fillId="0" borderId="0" xfId="0" applyNumberFormat="1" applyFont="1" applyFill="1" applyBorder="1" applyAlignment="1" applyProtection="1">
      <alignment horizontal="centerContinuous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Continuous" wrapText="1"/>
      <protection/>
    </xf>
    <xf numFmtId="0" fontId="9" fillId="0" borderId="2" xfId="0" applyNumberFormat="1" applyFont="1" applyFill="1" applyBorder="1" applyAlignment="1" applyProtection="1">
      <alignment horizontal="centerContinuous" wrapText="1"/>
      <protection/>
    </xf>
    <xf numFmtId="0" fontId="9" fillId="0" borderId="3" xfId="0" applyNumberFormat="1" applyFont="1" applyFill="1" applyBorder="1" applyAlignment="1" applyProtection="1">
      <alignment horizontal="centerContinuous" wrapText="1"/>
      <protection/>
    </xf>
    <xf numFmtId="0" fontId="9" fillId="0" borderId="4" xfId="0" applyNumberFormat="1" applyFont="1" applyFill="1" applyBorder="1" applyAlignment="1" applyProtection="1">
      <alignment horizontal="centerContinuous" wrapText="1"/>
      <protection/>
    </xf>
    <xf numFmtId="0" fontId="9" fillId="0" borderId="5" xfId="0" applyNumberFormat="1" applyFont="1" applyFill="1" applyBorder="1" applyAlignment="1" applyProtection="1">
      <alignment horizontal="centerContinuous" wrapText="1"/>
      <protection/>
    </xf>
    <xf numFmtId="0" fontId="9" fillId="0" borderId="6" xfId="0" applyNumberFormat="1" applyFont="1" applyFill="1" applyBorder="1" applyAlignment="1" applyProtection="1">
      <alignment horizontal="centerContinuous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Border="1" applyAlignment="1">
      <alignment horizontal="left" vertical="center"/>
    </xf>
    <xf numFmtId="0" fontId="6" fillId="0" borderId="7" xfId="0" applyBorder="1" applyAlignment="1">
      <alignment vertical="center" wrapText="1"/>
    </xf>
    <xf numFmtId="0" fontId="11" fillId="0" borderId="7" xfId="0" applyNumberFormat="1" applyFont="1" applyFill="1" applyBorder="1" applyAlignment="1" applyProtection="1">
      <alignment wrapText="1"/>
      <protection/>
    </xf>
    <xf numFmtId="0" fontId="7" fillId="0" borderId="7" xfId="0" applyFont="1" applyBorder="1" applyAlignment="1">
      <alignment vertical="center"/>
    </xf>
    <xf numFmtId="4" fontId="9" fillId="0" borderId="7" xfId="0" applyNumberFormat="1" applyFont="1" applyFill="1" applyBorder="1" applyAlignment="1" applyProtection="1">
      <alignment horizontal="centerContinuous" wrapText="1"/>
      <protection/>
    </xf>
    <xf numFmtId="167" fontId="5" fillId="0" borderId="7" xfId="0" applyNumberFormat="1" applyFont="1" applyBorder="1" applyAlignment="1">
      <alignment horizontal="right" vertical="center"/>
    </xf>
    <xf numFmtId="167" fontId="6" fillId="0" borderId="7" xfId="0" applyNumberFormat="1" applyBorder="1" applyAlignment="1">
      <alignment horizontal="right" vertical="center"/>
    </xf>
    <xf numFmtId="167" fontId="6" fillId="0" borderId="7" xfId="0" applyNumberFormat="1" applyFont="1" applyBorder="1" applyAlignment="1">
      <alignment horizontal="right" vertical="center"/>
    </xf>
    <xf numFmtId="167" fontId="0" fillId="0" borderId="7" xfId="0" applyNumberFormat="1" applyFill="1" applyBorder="1" applyAlignment="1" applyProtection="1">
      <alignment/>
      <protection/>
    </xf>
    <xf numFmtId="167" fontId="6" fillId="0" borderId="7" xfId="0" applyNumberFormat="1" applyFont="1" applyBorder="1" applyAlignment="1">
      <alignment horizontal="right" vertical="center"/>
    </xf>
    <xf numFmtId="167" fontId="11" fillId="0" borderId="7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6" fontId="12" fillId="0" borderId="7" xfId="0" applyNumberFormat="1" applyFont="1" applyFill="1" applyBorder="1" applyAlignment="1" applyProtection="1">
      <alignment horizontal="right" vertical="center"/>
      <protection/>
    </xf>
    <xf numFmtId="166" fontId="13" fillId="0" borderId="7" xfId="0" applyNumberFormat="1" applyFont="1" applyFill="1" applyBorder="1" applyAlignment="1" applyProtection="1">
      <alignment horizontal="right" vertical="center"/>
      <protection/>
    </xf>
    <xf numFmtId="167" fontId="13" fillId="0" borderId="7" xfId="0" applyNumberFormat="1" applyFont="1" applyFill="1" applyBorder="1" applyAlignment="1" applyProtection="1">
      <alignment horizontal="right" vertical="center"/>
      <protection/>
    </xf>
    <xf numFmtId="167" fontId="12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120" zoomScaleNormal="12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7" sqref="L7:L147"/>
    </sheetView>
  </sheetViews>
  <sheetFormatPr defaultColWidth="9.140625" defaultRowHeight="12.75"/>
  <cols>
    <col min="1" max="1" width="11.421875" style="0" customWidth="1"/>
    <col min="2" max="2" width="50.140625" style="2" customWidth="1"/>
    <col min="3" max="3" width="13.57421875" style="0" customWidth="1"/>
    <col min="4" max="4" width="12.7109375" style="0" customWidth="1"/>
    <col min="5" max="5" width="13.140625" style="0" customWidth="1"/>
    <col min="6" max="16384" width="11.421875" style="0" customWidth="1"/>
  </cols>
  <sheetData>
    <row r="1" spans="1:12" ht="18.75">
      <c r="A1" s="1"/>
      <c r="K1" s="29"/>
      <c r="L1" s="29"/>
    </row>
    <row r="2" spans="1:12" ht="12.75">
      <c r="A2" s="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/>
      <c r="B3" s="6"/>
      <c r="C3" s="5"/>
      <c r="D3" s="5"/>
      <c r="E3" s="7"/>
      <c r="F3" s="5"/>
      <c r="G3" s="5"/>
      <c r="H3" s="5"/>
      <c r="I3" s="5"/>
      <c r="J3" s="5"/>
      <c r="K3" s="5"/>
      <c r="L3" s="5" t="s">
        <v>236</v>
      </c>
    </row>
    <row r="4" spans="1:12" ht="12.75">
      <c r="A4" s="8" t="s">
        <v>237</v>
      </c>
      <c r="B4" s="8" t="s">
        <v>238</v>
      </c>
      <c r="C4" s="9" t="s">
        <v>239</v>
      </c>
      <c r="D4" s="10"/>
      <c r="E4" s="10"/>
      <c r="F4" s="10"/>
      <c r="G4" s="11"/>
      <c r="H4" s="9" t="s">
        <v>240</v>
      </c>
      <c r="I4" s="10"/>
      <c r="J4" s="10"/>
      <c r="K4" s="10"/>
      <c r="L4" s="11"/>
    </row>
    <row r="5" spans="1:12" ht="51">
      <c r="A5" s="12"/>
      <c r="B5" s="12"/>
      <c r="C5" s="8" t="s">
        <v>241</v>
      </c>
      <c r="D5" s="22" t="s">
        <v>246</v>
      </c>
      <c r="E5" s="22" t="s">
        <v>247</v>
      </c>
      <c r="F5" s="9" t="s">
        <v>242</v>
      </c>
      <c r="G5" s="11"/>
      <c r="H5" s="8" t="s">
        <v>241</v>
      </c>
      <c r="I5" s="22" t="s">
        <v>246</v>
      </c>
      <c r="J5" s="22" t="s">
        <v>247</v>
      </c>
      <c r="K5" s="9" t="s">
        <v>242</v>
      </c>
      <c r="L5" s="11"/>
    </row>
    <row r="6" spans="1:12" ht="12.75">
      <c r="A6" s="13"/>
      <c r="B6" s="13"/>
      <c r="C6" s="13"/>
      <c r="D6" s="13"/>
      <c r="E6" s="13"/>
      <c r="F6" s="14" t="s">
        <v>243</v>
      </c>
      <c r="G6" s="14" t="s">
        <v>244</v>
      </c>
      <c r="H6" s="13"/>
      <c r="I6" s="13"/>
      <c r="J6" s="13"/>
      <c r="K6" s="14" t="s">
        <v>243</v>
      </c>
      <c r="L6" s="14" t="s">
        <v>244</v>
      </c>
    </row>
    <row r="7" spans="1:12" s="15" customFormat="1" ht="14.25">
      <c r="A7" s="16" t="s">
        <v>8</v>
      </c>
      <c r="B7" s="17" t="s">
        <v>9</v>
      </c>
      <c r="C7" s="23">
        <f>SUM(C8:C9)</f>
        <v>22152.27</v>
      </c>
      <c r="D7" s="23">
        <f>SUM(D8:D9)</f>
        <v>17223.905</v>
      </c>
      <c r="E7" s="23">
        <f>SUM(E8:E9)</f>
        <v>13396.83023</v>
      </c>
      <c r="F7" s="23">
        <f>E7*100/D7</f>
        <v>77.78044659442793</v>
      </c>
      <c r="G7" s="23">
        <f>E7-D7</f>
        <v>-3827.0747699999993</v>
      </c>
      <c r="H7" s="23">
        <f>SUM(H8:H9)</f>
        <v>3444.6</v>
      </c>
      <c r="I7" s="23">
        <f>SUM(I8:I9)</f>
        <v>3444.6</v>
      </c>
      <c r="J7" s="23">
        <f>SUM(J8:J9)</f>
        <v>1235.9599</v>
      </c>
      <c r="K7" s="31">
        <f aca="true" t="shared" si="0" ref="K7:K70">J7/I7%</f>
        <v>35.88108633803635</v>
      </c>
      <c r="L7" s="32">
        <f aca="true" t="shared" si="1" ref="L7:L70">J7-I7</f>
        <v>-2208.6400999999996</v>
      </c>
    </row>
    <row r="8" spans="1:12" ht="12.75">
      <c r="A8" s="18" t="s">
        <v>10</v>
      </c>
      <c r="B8" s="19" t="s">
        <v>11</v>
      </c>
      <c r="C8" s="24">
        <v>22152.27</v>
      </c>
      <c r="D8" s="24">
        <v>17223.905</v>
      </c>
      <c r="E8" s="24">
        <v>13396.83023</v>
      </c>
      <c r="F8" s="25">
        <f aca="true" t="shared" si="2" ref="F8:F44">E8*100/D8</f>
        <v>77.78044659442793</v>
      </c>
      <c r="G8" s="25">
        <f aca="true" t="shared" si="3" ref="G8:G44">E8-D8</f>
        <v>-3827.0747699999993</v>
      </c>
      <c r="H8" s="24">
        <v>2759.6</v>
      </c>
      <c r="I8" s="24">
        <v>2759.6</v>
      </c>
      <c r="J8" s="24">
        <v>1235.9599</v>
      </c>
      <c r="K8" s="30">
        <f t="shared" si="0"/>
        <v>44.78764676040006</v>
      </c>
      <c r="L8" s="33">
        <f t="shared" si="1"/>
        <v>-1523.6400999999998</v>
      </c>
    </row>
    <row r="9" spans="1:12" ht="33.75">
      <c r="A9" s="18" t="s">
        <v>12</v>
      </c>
      <c r="B9" s="19" t="s">
        <v>13</v>
      </c>
      <c r="C9" s="26"/>
      <c r="D9" s="26"/>
      <c r="E9" s="26"/>
      <c r="F9" s="25"/>
      <c r="G9" s="25"/>
      <c r="H9" s="24">
        <v>685</v>
      </c>
      <c r="I9" s="24">
        <v>685</v>
      </c>
      <c r="J9" s="26"/>
      <c r="K9" s="30">
        <f t="shared" si="0"/>
        <v>0</v>
      </c>
      <c r="L9" s="33">
        <f t="shared" si="1"/>
        <v>-685</v>
      </c>
    </row>
    <row r="10" spans="1:12" s="15" customFormat="1" ht="14.25">
      <c r="A10" s="16" t="s">
        <v>14</v>
      </c>
      <c r="B10" s="17" t="s">
        <v>15</v>
      </c>
      <c r="C10" s="23">
        <f>SUM(C11:C14)</f>
        <v>3021.723</v>
      </c>
      <c r="D10" s="23">
        <f>SUM(D11:D14)</f>
        <v>2269.215</v>
      </c>
      <c r="E10" s="23">
        <f>SUM(E11:E14)</f>
        <v>1945.5685600000002</v>
      </c>
      <c r="F10" s="23">
        <f t="shared" si="2"/>
        <v>85.73751539629345</v>
      </c>
      <c r="G10" s="23">
        <f t="shared" si="3"/>
        <v>-323.64644</v>
      </c>
      <c r="H10" s="23">
        <f>SUM(H11:H14)</f>
        <v>156.7</v>
      </c>
      <c r="I10" s="23">
        <f>SUM(I11:I14)</f>
        <v>114</v>
      </c>
      <c r="J10" s="23">
        <f>SUM(J11:J14)</f>
        <v>31.02361</v>
      </c>
      <c r="K10" s="31">
        <f t="shared" si="0"/>
        <v>27.213692982456145</v>
      </c>
      <c r="L10" s="32">
        <f t="shared" si="1"/>
        <v>-82.97639</v>
      </c>
    </row>
    <row r="11" spans="1:12" ht="33.75">
      <c r="A11" s="18" t="s">
        <v>16</v>
      </c>
      <c r="B11" s="19" t="s">
        <v>17</v>
      </c>
      <c r="C11" s="24">
        <v>1783.047</v>
      </c>
      <c r="D11" s="24">
        <v>1329.055</v>
      </c>
      <c r="E11" s="24">
        <v>1218.2489</v>
      </c>
      <c r="F11" s="25">
        <f t="shared" si="2"/>
        <v>91.66279047894932</v>
      </c>
      <c r="G11" s="25">
        <f t="shared" si="3"/>
        <v>-110.80610000000001</v>
      </c>
      <c r="H11" s="24">
        <v>68.7</v>
      </c>
      <c r="I11" s="24">
        <v>26</v>
      </c>
      <c r="J11" s="24">
        <v>31.02361</v>
      </c>
      <c r="K11" s="30">
        <f t="shared" si="0"/>
        <v>119.32157692307692</v>
      </c>
      <c r="L11" s="33">
        <f t="shared" si="1"/>
        <v>5.0236100000000015</v>
      </c>
    </row>
    <row r="12" spans="1:12" ht="12.75">
      <c r="A12" s="18" t="s">
        <v>18</v>
      </c>
      <c r="B12" s="19" t="s">
        <v>19</v>
      </c>
      <c r="C12" s="24">
        <v>1138.676</v>
      </c>
      <c r="D12" s="24">
        <v>840.16</v>
      </c>
      <c r="E12" s="24">
        <v>686.43782</v>
      </c>
      <c r="F12" s="25">
        <f t="shared" si="2"/>
        <v>81.70322557608074</v>
      </c>
      <c r="G12" s="25">
        <f t="shared" si="3"/>
        <v>-153.72217999999998</v>
      </c>
      <c r="H12" s="24">
        <v>88</v>
      </c>
      <c r="I12" s="27">
        <v>88</v>
      </c>
      <c r="J12" s="26"/>
      <c r="K12" s="30">
        <f t="shared" si="0"/>
        <v>0</v>
      </c>
      <c r="L12" s="33">
        <f t="shared" si="1"/>
        <v>-88</v>
      </c>
    </row>
    <row r="13" spans="1:12" ht="12.75">
      <c r="A13" s="18" t="s">
        <v>20</v>
      </c>
      <c r="B13" s="19" t="s">
        <v>21</v>
      </c>
      <c r="C13" s="24">
        <v>100</v>
      </c>
      <c r="D13" s="24">
        <v>100</v>
      </c>
      <c r="E13" s="24">
        <v>40.88184</v>
      </c>
      <c r="F13" s="25">
        <f t="shared" si="2"/>
        <v>40.88184</v>
      </c>
      <c r="G13" s="25">
        <f t="shared" si="3"/>
        <v>-59.11816</v>
      </c>
      <c r="H13" s="26"/>
      <c r="I13" s="26"/>
      <c r="J13" s="26"/>
      <c r="K13" s="30"/>
      <c r="L13" s="33"/>
    </row>
    <row r="14" spans="1:12" ht="12.75">
      <c r="A14" s="18" t="s">
        <v>22</v>
      </c>
      <c r="B14" s="19" t="s">
        <v>23</v>
      </c>
      <c r="C14" s="26"/>
      <c r="D14" s="26"/>
      <c r="E14" s="26"/>
      <c r="F14" s="23"/>
      <c r="G14" s="23"/>
      <c r="H14" s="26"/>
      <c r="I14" s="26"/>
      <c r="J14" s="26"/>
      <c r="K14" s="30"/>
      <c r="L14" s="33"/>
    </row>
    <row r="15" spans="1:12" s="15" customFormat="1" ht="28.5">
      <c r="A15" s="16" t="s">
        <v>24</v>
      </c>
      <c r="B15" s="17" t="s">
        <v>25</v>
      </c>
      <c r="C15" s="23">
        <f>C16</f>
        <v>666</v>
      </c>
      <c r="D15" s="23">
        <f>D16</f>
        <v>470</v>
      </c>
      <c r="E15" s="23">
        <f>E16</f>
        <v>456.14221</v>
      </c>
      <c r="F15" s="23">
        <f t="shared" si="2"/>
        <v>97.05153404255319</v>
      </c>
      <c r="G15" s="23">
        <f t="shared" si="3"/>
        <v>-13.857790000000023</v>
      </c>
      <c r="H15" s="28"/>
      <c r="I15" s="28"/>
      <c r="J15" s="28"/>
      <c r="K15" s="30"/>
      <c r="L15" s="33"/>
    </row>
    <row r="16" spans="1:12" ht="12.75">
      <c r="A16" s="18" t="s">
        <v>22</v>
      </c>
      <c r="B16" s="19" t="s">
        <v>23</v>
      </c>
      <c r="C16" s="24">
        <v>666</v>
      </c>
      <c r="D16" s="24">
        <v>470</v>
      </c>
      <c r="E16" s="24">
        <v>456.14221</v>
      </c>
      <c r="F16" s="25">
        <f t="shared" si="2"/>
        <v>97.05153404255319</v>
      </c>
      <c r="G16" s="25">
        <f t="shared" si="3"/>
        <v>-13.857790000000023</v>
      </c>
      <c r="H16" s="26"/>
      <c r="I16" s="26"/>
      <c r="J16" s="26"/>
      <c r="K16" s="30"/>
      <c r="L16" s="33"/>
    </row>
    <row r="17" spans="1:12" s="15" customFormat="1" ht="14.25">
      <c r="A17" s="16" t="s">
        <v>26</v>
      </c>
      <c r="B17" s="17" t="s">
        <v>27</v>
      </c>
      <c r="C17" s="23">
        <f>SUM(C18:C29)</f>
        <v>662786.935</v>
      </c>
      <c r="D17" s="23">
        <f>SUM(D18:D29)</f>
        <v>510346.961</v>
      </c>
      <c r="E17" s="23">
        <f>SUM(E18:E29)</f>
        <v>451302.50899000006</v>
      </c>
      <c r="F17" s="23">
        <f t="shared" si="2"/>
        <v>88.43052736234478</v>
      </c>
      <c r="G17" s="23">
        <f t="shared" si="3"/>
        <v>-59044.45200999995</v>
      </c>
      <c r="H17" s="23">
        <f>SUM(H18:H29)</f>
        <v>87196.163</v>
      </c>
      <c r="I17" s="23">
        <f>SUM(I18:I29)</f>
        <v>60479.794</v>
      </c>
      <c r="J17" s="23">
        <f>SUM(J18:J29)</f>
        <v>58015.15579</v>
      </c>
      <c r="K17" s="31">
        <f t="shared" si="0"/>
        <v>95.92485680424109</v>
      </c>
      <c r="L17" s="32">
        <f t="shared" si="1"/>
        <v>-2464.6382100000046</v>
      </c>
    </row>
    <row r="18" spans="1:12" ht="22.5">
      <c r="A18" s="18" t="s">
        <v>28</v>
      </c>
      <c r="B18" s="19" t="s">
        <v>29</v>
      </c>
      <c r="C18" s="24">
        <v>155149.104</v>
      </c>
      <c r="D18" s="24">
        <v>120171.751</v>
      </c>
      <c r="E18" s="27">
        <v>105184.44076</v>
      </c>
      <c r="F18" s="25">
        <f t="shared" si="2"/>
        <v>87.52842484586914</v>
      </c>
      <c r="G18" s="25">
        <f t="shared" si="3"/>
        <v>-14987.310240000006</v>
      </c>
      <c r="H18" s="24">
        <v>6597.892</v>
      </c>
      <c r="I18" s="24">
        <v>5822.392</v>
      </c>
      <c r="J18" s="24">
        <v>5235.88606</v>
      </c>
      <c r="K18" s="30">
        <f t="shared" si="0"/>
        <v>89.92671843462274</v>
      </c>
      <c r="L18" s="33">
        <f t="shared" si="1"/>
        <v>-586.50594</v>
      </c>
    </row>
    <row r="19" spans="1:12" ht="22.5">
      <c r="A19" s="18" t="s">
        <v>30</v>
      </c>
      <c r="B19" s="19" t="s">
        <v>31</v>
      </c>
      <c r="C19" s="24">
        <v>265895.848</v>
      </c>
      <c r="D19" s="24">
        <v>208704.022</v>
      </c>
      <c r="E19" s="27">
        <v>182752.89528</v>
      </c>
      <c r="F19" s="25">
        <f t="shared" si="2"/>
        <v>87.56558380077601</v>
      </c>
      <c r="G19" s="25">
        <f t="shared" si="3"/>
        <v>-25951.12672</v>
      </c>
      <c r="H19" s="24">
        <v>14130.14</v>
      </c>
      <c r="I19" s="24">
        <v>13058.75</v>
      </c>
      <c r="J19" s="24">
        <v>9122.35736</v>
      </c>
      <c r="K19" s="30">
        <f t="shared" si="0"/>
        <v>69.85628302862065</v>
      </c>
      <c r="L19" s="33">
        <f t="shared" si="1"/>
        <v>-3936.39264</v>
      </c>
    </row>
    <row r="20" spans="1:12" ht="45">
      <c r="A20" s="18" t="s">
        <v>32</v>
      </c>
      <c r="B20" s="19" t="s">
        <v>33</v>
      </c>
      <c r="C20" s="24">
        <v>56390.418</v>
      </c>
      <c r="D20" s="24">
        <v>43662.903</v>
      </c>
      <c r="E20" s="27">
        <v>37737.35262</v>
      </c>
      <c r="F20" s="25">
        <f t="shared" si="2"/>
        <v>86.42886759041193</v>
      </c>
      <c r="G20" s="25">
        <f t="shared" si="3"/>
        <v>-5925.550380000001</v>
      </c>
      <c r="H20" s="24">
        <v>7458.196</v>
      </c>
      <c r="I20" s="24">
        <v>7458.196</v>
      </c>
      <c r="J20" s="27">
        <v>3451.86897</v>
      </c>
      <c r="K20" s="30">
        <f t="shared" si="0"/>
        <v>46.28289428167348</v>
      </c>
      <c r="L20" s="33">
        <f t="shared" si="1"/>
        <v>-4006.32703</v>
      </c>
    </row>
    <row r="21" spans="1:12" ht="12.75">
      <c r="A21" s="18" t="s">
        <v>34</v>
      </c>
      <c r="B21" s="19" t="s">
        <v>35</v>
      </c>
      <c r="C21" s="24">
        <v>17415.185</v>
      </c>
      <c r="D21" s="24">
        <v>13449.375</v>
      </c>
      <c r="E21" s="27">
        <v>12659.63043</v>
      </c>
      <c r="F21" s="25">
        <f t="shared" si="2"/>
        <v>94.12802029834099</v>
      </c>
      <c r="G21" s="25">
        <f t="shared" si="3"/>
        <v>-789.7445700000007</v>
      </c>
      <c r="H21" s="24">
        <v>609.522</v>
      </c>
      <c r="I21" s="24">
        <v>426.682</v>
      </c>
      <c r="J21" s="24">
        <v>212.95162</v>
      </c>
      <c r="K21" s="30">
        <f t="shared" si="0"/>
        <v>49.90874234207208</v>
      </c>
      <c r="L21" s="33">
        <f t="shared" si="1"/>
        <v>-213.73038000000003</v>
      </c>
    </row>
    <row r="22" spans="1:12" ht="12.75">
      <c r="A22" s="18" t="s">
        <v>36</v>
      </c>
      <c r="B22" s="19" t="s">
        <v>37</v>
      </c>
      <c r="C22" s="24">
        <v>107111.866</v>
      </c>
      <c r="D22" s="24">
        <v>78459.422</v>
      </c>
      <c r="E22" s="27">
        <v>70409.30659</v>
      </c>
      <c r="F22" s="25">
        <f t="shared" si="2"/>
        <v>89.73977222264011</v>
      </c>
      <c r="G22" s="25">
        <f t="shared" si="3"/>
        <v>-8050.115410000013</v>
      </c>
      <c r="H22" s="24">
        <v>25235.903</v>
      </c>
      <c r="I22" s="24">
        <v>3982.154</v>
      </c>
      <c r="J22" s="24">
        <v>19710.75163</v>
      </c>
      <c r="K22" s="30">
        <f t="shared" si="0"/>
        <v>494.9771312209422</v>
      </c>
      <c r="L22" s="33">
        <f t="shared" si="1"/>
        <v>15728.597629999998</v>
      </c>
    </row>
    <row r="23" spans="1:12" ht="12.75">
      <c r="A23" s="18" t="s">
        <v>38</v>
      </c>
      <c r="B23" s="19" t="s">
        <v>39</v>
      </c>
      <c r="C23" s="24">
        <v>20620.981</v>
      </c>
      <c r="D23" s="24">
        <v>14948.928</v>
      </c>
      <c r="E23" s="27">
        <v>13521.79022</v>
      </c>
      <c r="F23" s="25">
        <f t="shared" si="2"/>
        <v>90.45324333624458</v>
      </c>
      <c r="G23" s="25">
        <f t="shared" si="3"/>
        <v>-1427.137779999999</v>
      </c>
      <c r="H23" s="24">
        <v>3278.07</v>
      </c>
      <c r="I23" s="24">
        <v>251</v>
      </c>
      <c r="J23" s="24">
        <v>1419.04102</v>
      </c>
      <c r="K23" s="30">
        <f t="shared" si="0"/>
        <v>565.3549880478088</v>
      </c>
      <c r="L23" s="33">
        <f t="shared" si="1"/>
        <v>1168.04102</v>
      </c>
    </row>
    <row r="24" spans="1:12" ht="12.75">
      <c r="A24" s="18" t="s">
        <v>40</v>
      </c>
      <c r="B24" s="19" t="s">
        <v>41</v>
      </c>
      <c r="C24" s="24">
        <v>13366.752</v>
      </c>
      <c r="D24" s="24">
        <v>9679.441</v>
      </c>
      <c r="E24" s="27">
        <v>8845.29133</v>
      </c>
      <c r="F24" s="25">
        <f t="shared" si="2"/>
        <v>91.38225368593082</v>
      </c>
      <c r="G24" s="25">
        <f t="shared" si="3"/>
        <v>-834.1496700000007</v>
      </c>
      <c r="H24" s="24">
        <v>2000.62</v>
      </c>
      <c r="I24" s="24">
        <v>2000.62</v>
      </c>
      <c r="J24" s="24">
        <v>78.3702</v>
      </c>
      <c r="K24" s="30">
        <f t="shared" si="0"/>
        <v>3.917295638352111</v>
      </c>
      <c r="L24" s="33">
        <f t="shared" si="1"/>
        <v>-1922.2497999999998</v>
      </c>
    </row>
    <row r="25" spans="1:12" ht="33.75">
      <c r="A25" s="18" t="s">
        <v>16</v>
      </c>
      <c r="B25" s="19" t="s">
        <v>17</v>
      </c>
      <c r="C25" s="24">
        <v>18314.996</v>
      </c>
      <c r="D25" s="24">
        <v>13851.131</v>
      </c>
      <c r="E25" s="27">
        <v>13041.0739</v>
      </c>
      <c r="F25" s="25">
        <f t="shared" si="2"/>
        <v>94.15168985117532</v>
      </c>
      <c r="G25" s="25">
        <f t="shared" si="3"/>
        <v>-810.0571</v>
      </c>
      <c r="H25" s="24">
        <v>405.82</v>
      </c>
      <c r="I25" s="26"/>
      <c r="J25" s="24">
        <v>265.25683</v>
      </c>
      <c r="K25" s="30"/>
      <c r="L25" s="33">
        <f t="shared" si="1"/>
        <v>265.25683</v>
      </c>
    </row>
    <row r="26" spans="1:12" ht="12.75">
      <c r="A26" s="18" t="s">
        <v>42</v>
      </c>
      <c r="B26" s="19" t="s">
        <v>43</v>
      </c>
      <c r="C26" s="24">
        <v>190</v>
      </c>
      <c r="D26" s="24">
        <v>165</v>
      </c>
      <c r="E26" s="27">
        <v>85.3102</v>
      </c>
      <c r="F26" s="25">
        <f t="shared" si="2"/>
        <v>51.703151515151504</v>
      </c>
      <c r="G26" s="25">
        <f t="shared" si="3"/>
        <v>-79.6898</v>
      </c>
      <c r="H26" s="26"/>
      <c r="I26" s="26"/>
      <c r="J26" s="26"/>
      <c r="K26" s="30"/>
      <c r="L26" s="33">
        <f t="shared" si="1"/>
        <v>0</v>
      </c>
    </row>
    <row r="27" spans="1:12" ht="12.75">
      <c r="A27" s="18" t="s">
        <v>44</v>
      </c>
      <c r="B27" s="19" t="s">
        <v>45</v>
      </c>
      <c r="C27" s="24">
        <v>3781.785</v>
      </c>
      <c r="D27" s="24">
        <v>2879.577</v>
      </c>
      <c r="E27" s="27">
        <v>2699.94858</v>
      </c>
      <c r="F27" s="25">
        <f t="shared" si="2"/>
        <v>93.76198587500872</v>
      </c>
      <c r="G27" s="25">
        <f t="shared" si="3"/>
        <v>-179.62842</v>
      </c>
      <c r="H27" s="26"/>
      <c r="I27" s="26"/>
      <c r="J27" s="24">
        <v>38.6721</v>
      </c>
      <c r="K27" s="30"/>
      <c r="L27" s="33">
        <f t="shared" si="1"/>
        <v>38.6721</v>
      </c>
    </row>
    <row r="28" spans="1:12" ht="12.75">
      <c r="A28" s="18" t="s">
        <v>46</v>
      </c>
      <c r="B28" s="19" t="s">
        <v>47</v>
      </c>
      <c r="C28" s="26"/>
      <c r="D28" s="26"/>
      <c r="E28" s="26"/>
      <c r="F28" s="25"/>
      <c r="G28" s="25">
        <f t="shared" si="3"/>
        <v>0</v>
      </c>
      <c r="H28" s="24">
        <v>27480</v>
      </c>
      <c r="I28" s="24">
        <v>27480</v>
      </c>
      <c r="J28" s="24">
        <v>18480</v>
      </c>
      <c r="K28" s="30">
        <f t="shared" si="0"/>
        <v>67.24890829694323</v>
      </c>
      <c r="L28" s="33">
        <f t="shared" si="1"/>
        <v>-9000</v>
      </c>
    </row>
    <row r="29" spans="1:12" ht="45">
      <c r="A29" s="18" t="s">
        <v>48</v>
      </c>
      <c r="B29" s="19" t="s">
        <v>49</v>
      </c>
      <c r="C29" s="24">
        <v>4550</v>
      </c>
      <c r="D29" s="24">
        <v>4375.411</v>
      </c>
      <c r="E29" s="24">
        <v>4365.46908</v>
      </c>
      <c r="F29" s="25">
        <f t="shared" si="2"/>
        <v>99.77277746022031</v>
      </c>
      <c r="G29" s="25">
        <f t="shared" si="3"/>
        <v>-9.94192000000021</v>
      </c>
      <c r="H29" s="26"/>
      <c r="I29" s="26"/>
      <c r="J29" s="26"/>
      <c r="K29" s="30"/>
      <c r="L29" s="33">
        <f t="shared" si="1"/>
        <v>0</v>
      </c>
    </row>
    <row r="30" spans="1:12" s="15" customFormat="1" ht="28.5">
      <c r="A30" s="16" t="s">
        <v>50</v>
      </c>
      <c r="B30" s="17" t="s">
        <v>51</v>
      </c>
      <c r="C30" s="23">
        <f>SUM(C31:C46)</f>
        <v>52759.406</v>
      </c>
      <c r="D30" s="23">
        <f>SUM(D31:D46)</f>
        <v>39385.94</v>
      </c>
      <c r="E30" s="23">
        <f>SUM(E31:E46)</f>
        <v>32848.12114</v>
      </c>
      <c r="F30" s="23">
        <f t="shared" si="2"/>
        <v>83.40062758436132</v>
      </c>
      <c r="G30" s="23">
        <f t="shared" si="3"/>
        <v>-6537.818859999999</v>
      </c>
      <c r="H30" s="23">
        <f>SUM(H31:H46)</f>
        <v>7277.757</v>
      </c>
      <c r="I30" s="23">
        <f>SUM(I31:I46)</f>
        <v>6584.267</v>
      </c>
      <c r="J30" s="23">
        <f>SUM(J31:J46)</f>
        <v>1493.43631</v>
      </c>
      <c r="K30" s="31">
        <f t="shared" si="0"/>
        <v>22.681891697283845</v>
      </c>
      <c r="L30" s="32">
        <f t="shared" si="1"/>
        <v>-5090.83069</v>
      </c>
    </row>
    <row r="31" spans="1:12" ht="45">
      <c r="A31" s="18" t="s">
        <v>32</v>
      </c>
      <c r="B31" s="19" t="s">
        <v>33</v>
      </c>
      <c r="C31" s="24">
        <v>7369.05</v>
      </c>
      <c r="D31" s="24">
        <v>5549.582</v>
      </c>
      <c r="E31" s="24">
        <v>4499.89966</v>
      </c>
      <c r="F31" s="25">
        <f t="shared" si="2"/>
        <v>81.08538012412467</v>
      </c>
      <c r="G31" s="25">
        <f t="shared" si="3"/>
        <v>-1049.6823400000003</v>
      </c>
      <c r="H31" s="24">
        <v>1590</v>
      </c>
      <c r="I31" s="24">
        <v>1590</v>
      </c>
      <c r="J31" s="24">
        <v>414.0939</v>
      </c>
      <c r="K31" s="30">
        <f t="shared" si="0"/>
        <v>26.043641509433964</v>
      </c>
      <c r="L31" s="33">
        <f t="shared" si="1"/>
        <v>-1175.9061</v>
      </c>
    </row>
    <row r="32" spans="1:12" ht="33.75">
      <c r="A32" s="18" t="s">
        <v>52</v>
      </c>
      <c r="B32" s="19" t="s">
        <v>53</v>
      </c>
      <c r="C32" s="24">
        <v>2402.371</v>
      </c>
      <c r="D32" s="24">
        <v>1894.242</v>
      </c>
      <c r="E32" s="24">
        <v>1597.29819</v>
      </c>
      <c r="F32" s="25">
        <f t="shared" si="2"/>
        <v>84.32387150110704</v>
      </c>
      <c r="G32" s="25">
        <f t="shared" si="3"/>
        <v>-296.94381</v>
      </c>
      <c r="H32" s="24">
        <v>253.734</v>
      </c>
      <c r="I32" s="24">
        <v>253.734</v>
      </c>
      <c r="J32" s="24">
        <v>170.709</v>
      </c>
      <c r="K32" s="30">
        <f t="shared" si="0"/>
        <v>67.27872496393861</v>
      </c>
      <c r="L32" s="33">
        <f t="shared" si="1"/>
        <v>-83.025</v>
      </c>
    </row>
    <row r="33" spans="1:12" ht="12.75">
      <c r="A33" s="18" t="s">
        <v>54</v>
      </c>
      <c r="B33" s="19" t="s">
        <v>55</v>
      </c>
      <c r="C33" s="24">
        <v>432.275</v>
      </c>
      <c r="D33" s="24">
        <v>279.275</v>
      </c>
      <c r="E33" s="24">
        <v>171.43589</v>
      </c>
      <c r="F33" s="25">
        <f t="shared" si="2"/>
        <v>61.38604959269538</v>
      </c>
      <c r="G33" s="25">
        <f t="shared" si="3"/>
        <v>-107.83910999999998</v>
      </c>
      <c r="H33" s="26"/>
      <c r="I33" s="26"/>
      <c r="J33" s="26"/>
      <c r="K33" s="30"/>
      <c r="L33" s="33">
        <f t="shared" si="1"/>
        <v>0</v>
      </c>
    </row>
    <row r="34" spans="1:12" ht="12.75">
      <c r="A34" s="18" t="s">
        <v>56</v>
      </c>
      <c r="B34" s="19" t="s">
        <v>57</v>
      </c>
      <c r="C34" s="24">
        <v>792.862</v>
      </c>
      <c r="D34" s="24">
        <v>652.463</v>
      </c>
      <c r="E34" s="24">
        <v>551.62618</v>
      </c>
      <c r="F34" s="25">
        <f t="shared" si="2"/>
        <v>84.54520486219141</v>
      </c>
      <c r="G34" s="25">
        <f t="shared" si="3"/>
        <v>-100.83681999999999</v>
      </c>
      <c r="H34" s="24">
        <v>70</v>
      </c>
      <c r="I34" s="24">
        <v>70</v>
      </c>
      <c r="J34" s="24">
        <v>45.099</v>
      </c>
      <c r="K34" s="30">
        <f t="shared" si="0"/>
        <v>64.42714285714285</v>
      </c>
      <c r="L34" s="33">
        <f t="shared" si="1"/>
        <v>-24.901000000000003</v>
      </c>
    </row>
    <row r="35" spans="1:12" ht="12.75">
      <c r="A35" s="18" t="s">
        <v>58</v>
      </c>
      <c r="B35" s="19" t="s">
        <v>59</v>
      </c>
      <c r="C35" s="24">
        <v>1446.158</v>
      </c>
      <c r="D35" s="24">
        <v>1044.535</v>
      </c>
      <c r="E35" s="24">
        <v>711.74888</v>
      </c>
      <c r="F35" s="25">
        <f t="shared" si="2"/>
        <v>68.14026145605459</v>
      </c>
      <c r="G35" s="25">
        <f t="shared" si="3"/>
        <v>-332.7861200000001</v>
      </c>
      <c r="H35" s="24">
        <v>2422.198</v>
      </c>
      <c r="I35" s="24">
        <v>2167.198</v>
      </c>
      <c r="J35" s="24">
        <v>102.12629</v>
      </c>
      <c r="K35" s="30">
        <f t="shared" si="0"/>
        <v>4.7123654599164455</v>
      </c>
      <c r="L35" s="33">
        <f t="shared" si="1"/>
        <v>-2065.0717099999997</v>
      </c>
    </row>
    <row r="36" spans="1:12" ht="45">
      <c r="A36" s="18" t="s">
        <v>48</v>
      </c>
      <c r="B36" s="19" t="s">
        <v>49</v>
      </c>
      <c r="C36" s="24">
        <v>1860</v>
      </c>
      <c r="D36" s="24">
        <v>1860</v>
      </c>
      <c r="E36" s="24">
        <v>1857.45</v>
      </c>
      <c r="F36" s="25">
        <f t="shared" si="2"/>
        <v>99.86290322580645</v>
      </c>
      <c r="G36" s="25">
        <f t="shared" si="3"/>
        <v>-2.5499999999999545</v>
      </c>
      <c r="H36" s="26"/>
      <c r="I36" s="26"/>
      <c r="J36" s="26"/>
      <c r="K36" s="30"/>
      <c r="L36" s="33">
        <f t="shared" si="1"/>
        <v>0</v>
      </c>
    </row>
    <row r="37" spans="1:12" ht="12.75">
      <c r="A37" s="18" t="s">
        <v>60</v>
      </c>
      <c r="B37" s="19" t="s">
        <v>61</v>
      </c>
      <c r="C37" s="24">
        <v>7784</v>
      </c>
      <c r="D37" s="24">
        <v>5230.029</v>
      </c>
      <c r="E37" s="24">
        <v>3582.70701</v>
      </c>
      <c r="F37" s="25">
        <f t="shared" si="2"/>
        <v>68.50262226079434</v>
      </c>
      <c r="G37" s="25">
        <f t="shared" si="3"/>
        <v>-1647.3219900000004</v>
      </c>
      <c r="H37" s="26"/>
      <c r="I37" s="26"/>
      <c r="J37" s="26"/>
      <c r="K37" s="30"/>
      <c r="L37" s="33">
        <f t="shared" si="1"/>
        <v>0</v>
      </c>
    </row>
    <row r="38" spans="1:12" ht="22.5">
      <c r="A38" s="18" t="s">
        <v>62</v>
      </c>
      <c r="B38" s="19" t="s">
        <v>63</v>
      </c>
      <c r="C38" s="24">
        <v>1434.666</v>
      </c>
      <c r="D38" s="24">
        <v>1066.098</v>
      </c>
      <c r="E38" s="24">
        <v>1042.8739</v>
      </c>
      <c r="F38" s="25">
        <f t="shared" si="2"/>
        <v>97.82157925444002</v>
      </c>
      <c r="G38" s="25">
        <f t="shared" si="3"/>
        <v>-23.224099999999908</v>
      </c>
      <c r="H38" s="24">
        <v>101.8</v>
      </c>
      <c r="I38" s="24">
        <v>101.8</v>
      </c>
      <c r="J38" s="24">
        <v>51.2604</v>
      </c>
      <c r="K38" s="30">
        <f t="shared" si="0"/>
        <v>50.354027504911585</v>
      </c>
      <c r="L38" s="33">
        <f t="shared" si="1"/>
        <v>-50.5396</v>
      </c>
    </row>
    <row r="39" spans="1:12" ht="22.5">
      <c r="A39" s="18" t="s">
        <v>64</v>
      </c>
      <c r="B39" s="19" t="s">
        <v>65</v>
      </c>
      <c r="C39" s="24">
        <v>180</v>
      </c>
      <c r="D39" s="24">
        <v>166.3</v>
      </c>
      <c r="E39" s="24">
        <v>160.05289</v>
      </c>
      <c r="F39" s="25">
        <f t="shared" si="2"/>
        <v>96.24346963319302</v>
      </c>
      <c r="G39" s="25">
        <f t="shared" si="3"/>
        <v>-6.247110000000021</v>
      </c>
      <c r="H39" s="26"/>
      <c r="I39" s="26"/>
      <c r="J39" s="26"/>
      <c r="K39" s="30"/>
      <c r="L39" s="33">
        <f t="shared" si="1"/>
        <v>0</v>
      </c>
    </row>
    <row r="40" spans="1:12" ht="22.5">
      <c r="A40" s="18" t="s">
        <v>66</v>
      </c>
      <c r="B40" s="19" t="s">
        <v>67</v>
      </c>
      <c r="C40" s="24">
        <v>300</v>
      </c>
      <c r="D40" s="24">
        <v>288.592</v>
      </c>
      <c r="E40" s="24">
        <v>263.50829</v>
      </c>
      <c r="F40" s="25">
        <f t="shared" si="2"/>
        <v>91.30824485779232</v>
      </c>
      <c r="G40" s="25">
        <f t="shared" si="3"/>
        <v>-25.083709999999996</v>
      </c>
      <c r="H40" s="26"/>
      <c r="I40" s="26"/>
      <c r="J40" s="26"/>
      <c r="K40" s="30"/>
      <c r="L40" s="33">
        <f t="shared" si="1"/>
        <v>0</v>
      </c>
    </row>
    <row r="41" spans="1:12" ht="22.5">
      <c r="A41" s="18" t="s">
        <v>68</v>
      </c>
      <c r="B41" s="19" t="s">
        <v>69</v>
      </c>
      <c r="C41" s="24">
        <v>1465.502</v>
      </c>
      <c r="D41" s="24">
        <v>1052.745</v>
      </c>
      <c r="E41" s="24">
        <v>983.13425</v>
      </c>
      <c r="F41" s="25">
        <f t="shared" si="2"/>
        <v>93.38769122627036</v>
      </c>
      <c r="G41" s="25">
        <f t="shared" si="3"/>
        <v>-69.61074999999994</v>
      </c>
      <c r="H41" s="24">
        <v>350</v>
      </c>
      <c r="I41" s="24">
        <v>350</v>
      </c>
      <c r="J41" s="24">
        <v>120.2692</v>
      </c>
      <c r="K41" s="30">
        <f t="shared" si="0"/>
        <v>34.36262857142857</v>
      </c>
      <c r="L41" s="33">
        <f t="shared" si="1"/>
        <v>-229.7308</v>
      </c>
    </row>
    <row r="42" spans="1:12" ht="12.75">
      <c r="A42" s="18" t="s">
        <v>70</v>
      </c>
      <c r="B42" s="19" t="s">
        <v>71</v>
      </c>
      <c r="C42" s="24">
        <v>864.099</v>
      </c>
      <c r="D42" s="24">
        <v>643.804</v>
      </c>
      <c r="E42" s="24">
        <v>529.48746</v>
      </c>
      <c r="F42" s="25">
        <f t="shared" si="2"/>
        <v>82.24358034432841</v>
      </c>
      <c r="G42" s="25">
        <f t="shared" si="3"/>
        <v>-114.31653999999992</v>
      </c>
      <c r="H42" s="26"/>
      <c r="I42" s="26"/>
      <c r="J42" s="26"/>
      <c r="K42" s="30"/>
      <c r="L42" s="33">
        <f t="shared" si="1"/>
        <v>0</v>
      </c>
    </row>
    <row r="43" spans="1:12" ht="22.5">
      <c r="A43" s="18" t="s">
        <v>72</v>
      </c>
      <c r="B43" s="19" t="s">
        <v>73</v>
      </c>
      <c r="C43" s="24">
        <v>9376.76</v>
      </c>
      <c r="D43" s="24">
        <v>6925.637</v>
      </c>
      <c r="E43" s="24">
        <v>5843.36463</v>
      </c>
      <c r="F43" s="25">
        <f t="shared" si="2"/>
        <v>84.37295558516855</v>
      </c>
      <c r="G43" s="25">
        <f t="shared" si="3"/>
        <v>-1082.2723699999997</v>
      </c>
      <c r="H43" s="24">
        <v>2490.025</v>
      </c>
      <c r="I43" s="24">
        <v>2051.535</v>
      </c>
      <c r="J43" s="24">
        <v>584.87852</v>
      </c>
      <c r="K43" s="30">
        <f t="shared" si="0"/>
        <v>28.509312295427574</v>
      </c>
      <c r="L43" s="33">
        <f t="shared" si="1"/>
        <v>-1466.6564799999999</v>
      </c>
    </row>
    <row r="44" spans="1:12" ht="12.75">
      <c r="A44" s="18" t="s">
        <v>74</v>
      </c>
      <c r="B44" s="19" t="s">
        <v>75</v>
      </c>
      <c r="C44" s="24">
        <v>498.925</v>
      </c>
      <c r="D44" s="24">
        <v>396.359</v>
      </c>
      <c r="E44" s="24">
        <v>378.24175</v>
      </c>
      <c r="F44" s="25">
        <f t="shared" si="2"/>
        <v>95.42908070713672</v>
      </c>
      <c r="G44" s="25">
        <f t="shared" si="3"/>
        <v>-18.117249999999956</v>
      </c>
      <c r="H44" s="26"/>
      <c r="I44" s="26"/>
      <c r="J44" s="24">
        <v>5</v>
      </c>
      <c r="K44" s="30"/>
      <c r="L44" s="33">
        <f t="shared" si="1"/>
        <v>5</v>
      </c>
    </row>
    <row r="45" spans="1:12" ht="33.75">
      <c r="A45" s="18" t="s">
        <v>76</v>
      </c>
      <c r="B45" s="19" t="s">
        <v>77</v>
      </c>
      <c r="C45" s="24">
        <v>15252.973</v>
      </c>
      <c r="D45" s="24">
        <v>11353.924</v>
      </c>
      <c r="E45" s="24">
        <v>9769.02906</v>
      </c>
      <c r="F45" s="25">
        <f aca="true" t="shared" si="4" ref="F45:F76">E45*100/D45</f>
        <v>86.04099393302263</v>
      </c>
      <c r="G45" s="25">
        <f aca="true" t="shared" si="5" ref="G45:G76">E45-D45</f>
        <v>-1584.8949400000001</v>
      </c>
      <c r="H45" s="26"/>
      <c r="I45" s="26"/>
      <c r="J45" s="26"/>
      <c r="K45" s="30"/>
      <c r="L45" s="33">
        <f t="shared" si="1"/>
        <v>0</v>
      </c>
    </row>
    <row r="46" spans="1:12" ht="22.5">
      <c r="A46" s="18" t="s">
        <v>78</v>
      </c>
      <c r="B46" s="19" t="s">
        <v>79</v>
      </c>
      <c r="C46" s="24">
        <v>1299.765</v>
      </c>
      <c r="D46" s="24">
        <v>982.355</v>
      </c>
      <c r="E46" s="24">
        <v>906.2631</v>
      </c>
      <c r="F46" s="25">
        <f t="shared" si="4"/>
        <v>92.25413419792234</v>
      </c>
      <c r="G46" s="25">
        <f t="shared" si="5"/>
        <v>-76.09190000000001</v>
      </c>
      <c r="H46" s="26"/>
      <c r="I46" s="26"/>
      <c r="J46" s="26"/>
      <c r="K46" s="30"/>
      <c r="L46" s="33">
        <f t="shared" si="1"/>
        <v>0</v>
      </c>
    </row>
    <row r="47" spans="1:12" s="15" customFormat="1" ht="14.25">
      <c r="A47" s="16" t="s">
        <v>80</v>
      </c>
      <c r="B47" s="17" t="s">
        <v>81</v>
      </c>
      <c r="C47" s="23">
        <f>SUM(C48:C60)</f>
        <v>1238941.797</v>
      </c>
      <c r="D47" s="23">
        <f>SUM(D48:D60)</f>
        <v>919237.3390000003</v>
      </c>
      <c r="E47" s="23">
        <f>SUM(E48:E60)</f>
        <v>787493.85897</v>
      </c>
      <c r="F47" s="23">
        <f t="shared" si="4"/>
        <v>85.66817573214351</v>
      </c>
      <c r="G47" s="23">
        <f t="shared" si="5"/>
        <v>-131743.48003000033</v>
      </c>
      <c r="H47" s="23">
        <f>SUM(H48:H60)</f>
        <v>135861.376</v>
      </c>
      <c r="I47" s="23">
        <f>SUM(I48:I60)</f>
        <v>100723.429</v>
      </c>
      <c r="J47" s="23">
        <f>SUM(J48:J60)</f>
        <v>103516.08221999998</v>
      </c>
      <c r="K47" s="31">
        <f t="shared" si="0"/>
        <v>102.77259546038687</v>
      </c>
      <c r="L47" s="32">
        <f t="shared" si="1"/>
        <v>2792.6532199999783</v>
      </c>
    </row>
    <row r="48" spans="1:12" ht="12.75">
      <c r="A48" s="18" t="s">
        <v>38</v>
      </c>
      <c r="B48" s="19" t="s">
        <v>39</v>
      </c>
      <c r="C48" s="24">
        <v>39687.701</v>
      </c>
      <c r="D48" s="24">
        <v>29221.938</v>
      </c>
      <c r="E48" s="24">
        <v>26057.50432</v>
      </c>
      <c r="F48" s="25">
        <f t="shared" si="4"/>
        <v>89.1710341730244</v>
      </c>
      <c r="G48" s="25">
        <f t="shared" si="5"/>
        <v>-3164.4336799999983</v>
      </c>
      <c r="H48" s="24">
        <v>13393.737</v>
      </c>
      <c r="I48" s="24">
        <v>1118.162</v>
      </c>
      <c r="J48" s="24">
        <v>7679.14303</v>
      </c>
      <c r="K48" s="30">
        <f t="shared" si="0"/>
        <v>686.7648006281737</v>
      </c>
      <c r="L48" s="33">
        <f t="shared" si="1"/>
        <v>6560.98103</v>
      </c>
    </row>
    <row r="49" spans="1:12" ht="33.75">
      <c r="A49" s="18" t="s">
        <v>16</v>
      </c>
      <c r="B49" s="19" t="s">
        <v>17</v>
      </c>
      <c r="C49" s="24">
        <v>1810.6</v>
      </c>
      <c r="D49" s="24">
        <v>1346.828</v>
      </c>
      <c r="E49" s="24">
        <v>1063.59721</v>
      </c>
      <c r="F49" s="25">
        <f t="shared" si="4"/>
        <v>78.97053001571098</v>
      </c>
      <c r="G49" s="25">
        <f t="shared" si="5"/>
        <v>-283.23079000000007</v>
      </c>
      <c r="H49" s="24">
        <v>1090.043</v>
      </c>
      <c r="I49" s="26"/>
      <c r="J49" s="24">
        <v>499.84594</v>
      </c>
      <c r="K49" s="30"/>
      <c r="L49" s="33">
        <f t="shared" si="1"/>
        <v>499.84594</v>
      </c>
    </row>
    <row r="50" spans="1:12" ht="12.75">
      <c r="A50" s="18" t="s">
        <v>82</v>
      </c>
      <c r="B50" s="19" t="s">
        <v>83</v>
      </c>
      <c r="C50" s="24">
        <v>129188.07</v>
      </c>
      <c r="D50" s="24">
        <v>98521.028</v>
      </c>
      <c r="E50" s="24">
        <v>84314.21452</v>
      </c>
      <c r="F50" s="25">
        <f t="shared" si="4"/>
        <v>85.57991753801025</v>
      </c>
      <c r="G50" s="25">
        <f t="shared" si="5"/>
        <v>-14206.813480000012</v>
      </c>
      <c r="H50" s="24">
        <v>13413.076</v>
      </c>
      <c r="I50" s="24">
        <v>6737.8</v>
      </c>
      <c r="J50" s="27">
        <v>15399.31331</v>
      </c>
      <c r="K50" s="30">
        <f t="shared" si="0"/>
        <v>228.55105984149128</v>
      </c>
      <c r="L50" s="33">
        <f t="shared" si="1"/>
        <v>8661.513309999998</v>
      </c>
    </row>
    <row r="51" spans="1:12" ht="12.75">
      <c r="A51" s="18" t="s">
        <v>84</v>
      </c>
      <c r="B51" s="19" t="s">
        <v>85</v>
      </c>
      <c r="C51" s="24">
        <v>602697.615</v>
      </c>
      <c r="D51" s="24">
        <v>440903.715</v>
      </c>
      <c r="E51" s="24">
        <v>415703.44277</v>
      </c>
      <c r="F51" s="25">
        <f t="shared" si="4"/>
        <v>94.28440465057093</v>
      </c>
      <c r="G51" s="25">
        <f t="shared" si="5"/>
        <v>-25200.272230000002</v>
      </c>
      <c r="H51" s="24">
        <v>53355.722</v>
      </c>
      <c r="I51" s="24">
        <v>46520.857</v>
      </c>
      <c r="J51" s="24">
        <v>32456.22686</v>
      </c>
      <c r="K51" s="30">
        <f t="shared" si="0"/>
        <v>69.76704418837339</v>
      </c>
      <c r="L51" s="33">
        <f t="shared" si="1"/>
        <v>-14064.630140000005</v>
      </c>
    </row>
    <row r="52" spans="1:12" ht="33.75">
      <c r="A52" s="18" t="s">
        <v>86</v>
      </c>
      <c r="B52" s="19" t="s">
        <v>87</v>
      </c>
      <c r="C52" s="24">
        <v>166048.014</v>
      </c>
      <c r="D52" s="24">
        <v>124341.741</v>
      </c>
      <c r="E52" s="24">
        <v>105351.40016</v>
      </c>
      <c r="F52" s="25">
        <f t="shared" si="4"/>
        <v>84.72730019117233</v>
      </c>
      <c r="G52" s="25">
        <f t="shared" si="5"/>
        <v>-18990.34083999999</v>
      </c>
      <c r="H52" s="24">
        <v>11809.275</v>
      </c>
      <c r="I52" s="24">
        <v>5355.728</v>
      </c>
      <c r="J52" s="24">
        <v>33734.55727</v>
      </c>
      <c r="K52" s="30">
        <f t="shared" si="0"/>
        <v>629.8780907096103</v>
      </c>
      <c r="L52" s="33">
        <f t="shared" si="1"/>
        <v>28378.82927</v>
      </c>
    </row>
    <row r="53" spans="1:12" ht="12.75">
      <c r="A53" s="18" t="s">
        <v>88</v>
      </c>
      <c r="B53" s="19" t="s">
        <v>89</v>
      </c>
      <c r="C53" s="24">
        <v>31532.871</v>
      </c>
      <c r="D53" s="24">
        <v>23229.631</v>
      </c>
      <c r="E53" s="24">
        <v>21564.99864</v>
      </c>
      <c r="F53" s="25">
        <f t="shared" si="4"/>
        <v>92.83401290360574</v>
      </c>
      <c r="G53" s="25">
        <f t="shared" si="5"/>
        <v>-1664.6323599999996</v>
      </c>
      <c r="H53" s="24">
        <v>1010.464</v>
      </c>
      <c r="I53" s="24">
        <v>918.403</v>
      </c>
      <c r="J53" s="24">
        <v>3573.9353</v>
      </c>
      <c r="K53" s="30">
        <f t="shared" si="0"/>
        <v>389.14673623670654</v>
      </c>
      <c r="L53" s="33">
        <f t="shared" si="1"/>
        <v>2655.5323</v>
      </c>
    </row>
    <row r="54" spans="1:12" ht="12.75">
      <c r="A54" s="18" t="s">
        <v>90</v>
      </c>
      <c r="B54" s="19" t="s">
        <v>91</v>
      </c>
      <c r="C54" s="24">
        <v>12678.686</v>
      </c>
      <c r="D54" s="24">
        <v>9212.947</v>
      </c>
      <c r="E54" s="24">
        <v>8362.56505</v>
      </c>
      <c r="F54" s="25">
        <f t="shared" si="4"/>
        <v>90.76970756479983</v>
      </c>
      <c r="G54" s="25">
        <f t="shared" si="5"/>
        <v>-850.3819500000009</v>
      </c>
      <c r="H54" s="24">
        <v>150</v>
      </c>
      <c r="I54" s="26"/>
      <c r="J54" s="24">
        <v>2728.68098</v>
      </c>
      <c r="K54" s="30"/>
      <c r="L54" s="33">
        <f t="shared" si="1"/>
        <v>2728.68098</v>
      </c>
    </row>
    <row r="55" spans="1:12" ht="12.75">
      <c r="A55" s="18" t="s">
        <v>92</v>
      </c>
      <c r="B55" s="19" t="s">
        <v>93</v>
      </c>
      <c r="C55" s="24">
        <v>42246.251</v>
      </c>
      <c r="D55" s="24">
        <v>30823.581</v>
      </c>
      <c r="E55" s="24">
        <v>29064.94288</v>
      </c>
      <c r="F55" s="25">
        <f t="shared" si="4"/>
        <v>94.29450419793858</v>
      </c>
      <c r="G55" s="25">
        <f t="shared" si="5"/>
        <v>-1758.6381199999996</v>
      </c>
      <c r="H55" s="24">
        <v>1141.7</v>
      </c>
      <c r="I55" s="24">
        <v>1141.7</v>
      </c>
      <c r="J55" s="24">
        <v>2290.76451</v>
      </c>
      <c r="K55" s="30">
        <f t="shared" si="0"/>
        <v>200.64504773583252</v>
      </c>
      <c r="L55" s="33">
        <f t="shared" si="1"/>
        <v>1149.06451</v>
      </c>
    </row>
    <row r="56" spans="1:12" ht="12.75">
      <c r="A56" s="18" t="s">
        <v>94</v>
      </c>
      <c r="B56" s="19" t="s">
        <v>95</v>
      </c>
      <c r="C56" s="24">
        <v>688.273</v>
      </c>
      <c r="D56" s="24">
        <v>516.365</v>
      </c>
      <c r="E56" s="24">
        <v>488.61057</v>
      </c>
      <c r="F56" s="25">
        <f t="shared" si="4"/>
        <v>94.62503655360065</v>
      </c>
      <c r="G56" s="25">
        <f t="shared" si="5"/>
        <v>-27.754430000000013</v>
      </c>
      <c r="H56" s="26"/>
      <c r="I56" s="26"/>
      <c r="J56" s="26"/>
      <c r="K56" s="30"/>
      <c r="L56" s="33">
        <f t="shared" si="1"/>
        <v>0</v>
      </c>
    </row>
    <row r="57" spans="1:12" ht="12.75">
      <c r="A57" s="18" t="s">
        <v>96</v>
      </c>
      <c r="B57" s="19" t="s">
        <v>97</v>
      </c>
      <c r="C57" s="24">
        <v>9429.216</v>
      </c>
      <c r="D57" s="24">
        <v>6861.175</v>
      </c>
      <c r="E57" s="24">
        <v>6708.85791</v>
      </c>
      <c r="F57" s="25">
        <f t="shared" si="4"/>
        <v>97.78001450188924</v>
      </c>
      <c r="G57" s="25">
        <f t="shared" si="5"/>
        <v>-152.31709000000046</v>
      </c>
      <c r="H57" s="26"/>
      <c r="I57" s="26"/>
      <c r="J57" s="24">
        <v>1</v>
      </c>
      <c r="K57" s="30"/>
      <c r="L57" s="33">
        <f t="shared" si="1"/>
        <v>1</v>
      </c>
    </row>
    <row r="58" spans="1:12" ht="12.75">
      <c r="A58" s="18" t="s">
        <v>98</v>
      </c>
      <c r="B58" s="19" t="s">
        <v>99</v>
      </c>
      <c r="C58" s="24">
        <v>151908.276</v>
      </c>
      <c r="D58" s="24">
        <v>114791.694</v>
      </c>
      <c r="E58" s="24">
        <v>57817.56207</v>
      </c>
      <c r="F58" s="25">
        <f t="shared" si="4"/>
        <v>50.36737420217877</v>
      </c>
      <c r="G58" s="25">
        <f t="shared" si="5"/>
        <v>-56974.13193</v>
      </c>
      <c r="H58" s="24">
        <v>40497.359</v>
      </c>
      <c r="I58" s="24">
        <v>38930.779</v>
      </c>
      <c r="J58" s="24">
        <v>5147.9706</v>
      </c>
      <c r="K58" s="30">
        <f t="shared" si="0"/>
        <v>13.223394784882162</v>
      </c>
      <c r="L58" s="33">
        <f t="shared" si="1"/>
        <v>-33782.8084</v>
      </c>
    </row>
    <row r="59" spans="1:12" ht="22.5">
      <c r="A59" s="18" t="s">
        <v>100</v>
      </c>
      <c r="B59" s="19" t="s">
        <v>101</v>
      </c>
      <c r="C59" s="24">
        <v>49668.368</v>
      </c>
      <c r="D59" s="24">
        <v>38453.519</v>
      </c>
      <c r="E59" s="24">
        <v>30043.08957</v>
      </c>
      <c r="F59" s="25">
        <f t="shared" si="4"/>
        <v>78.12832310613757</v>
      </c>
      <c r="G59" s="25">
        <f t="shared" si="5"/>
        <v>-8410.42943</v>
      </c>
      <c r="H59" s="26"/>
      <c r="I59" s="26"/>
      <c r="J59" s="26"/>
      <c r="K59" s="30"/>
      <c r="L59" s="33">
        <f t="shared" si="1"/>
        <v>0</v>
      </c>
    </row>
    <row r="60" spans="1:12" ht="12.75">
      <c r="A60" s="18" t="s">
        <v>102</v>
      </c>
      <c r="B60" s="19" t="s">
        <v>103</v>
      </c>
      <c r="C60" s="24">
        <v>1357.856</v>
      </c>
      <c r="D60" s="24">
        <v>1013.177</v>
      </c>
      <c r="E60" s="24">
        <v>953.0733</v>
      </c>
      <c r="F60" s="25">
        <f t="shared" si="4"/>
        <v>94.06779861761568</v>
      </c>
      <c r="G60" s="25">
        <f t="shared" si="5"/>
        <v>-60.1037</v>
      </c>
      <c r="H60" s="26"/>
      <c r="I60" s="26"/>
      <c r="J60" s="24">
        <v>4.64442</v>
      </c>
      <c r="K60" s="30"/>
      <c r="L60" s="33">
        <f t="shared" si="1"/>
        <v>4.64442</v>
      </c>
    </row>
    <row r="61" spans="1:12" s="15" customFormat="1" ht="28.5">
      <c r="A61" s="16" t="s">
        <v>104</v>
      </c>
      <c r="B61" s="17" t="s">
        <v>105</v>
      </c>
      <c r="C61" s="23">
        <f>SUM(C62:C77)</f>
        <v>194969.31600000002</v>
      </c>
      <c r="D61" s="23">
        <f>SUM(D62:D77)</f>
        <v>151379.97400000002</v>
      </c>
      <c r="E61" s="23">
        <f>SUM(E62:E77)</f>
        <v>131621.64735999997</v>
      </c>
      <c r="F61" s="23">
        <f t="shared" si="4"/>
        <v>86.94785966867715</v>
      </c>
      <c r="G61" s="23">
        <f t="shared" si="5"/>
        <v>-19758.326640000043</v>
      </c>
      <c r="H61" s="23">
        <f>SUM(H62:H77)</f>
        <v>44285.638999999996</v>
      </c>
      <c r="I61" s="23">
        <f>SUM(I62:I77)</f>
        <v>10888.239000000001</v>
      </c>
      <c r="J61" s="23">
        <f>SUM(J62:J77)</f>
        <v>34434.76579</v>
      </c>
      <c r="K61" s="31">
        <f t="shared" si="0"/>
        <v>316.2565203610978</v>
      </c>
      <c r="L61" s="32">
        <f t="shared" si="1"/>
        <v>23546.526789999996</v>
      </c>
    </row>
    <row r="62" spans="1:12" ht="22.5">
      <c r="A62" s="18" t="s">
        <v>106</v>
      </c>
      <c r="B62" s="19" t="s">
        <v>107</v>
      </c>
      <c r="C62" s="24">
        <v>878.192</v>
      </c>
      <c r="D62" s="24">
        <v>705</v>
      </c>
      <c r="E62" s="24">
        <v>626.73585</v>
      </c>
      <c r="F62" s="25">
        <f t="shared" si="4"/>
        <v>88.89870212765959</v>
      </c>
      <c r="G62" s="25">
        <f t="shared" si="5"/>
        <v>-78.26414999999997</v>
      </c>
      <c r="H62" s="26"/>
      <c r="I62" s="26"/>
      <c r="J62" s="26"/>
      <c r="K62" s="30"/>
      <c r="L62" s="33">
        <f t="shared" si="1"/>
        <v>0</v>
      </c>
    </row>
    <row r="63" spans="1:12" ht="12.75">
      <c r="A63" s="18" t="s">
        <v>108</v>
      </c>
      <c r="B63" s="19" t="s">
        <v>109</v>
      </c>
      <c r="C63" s="24">
        <v>0.6</v>
      </c>
      <c r="D63" s="24">
        <v>0.6</v>
      </c>
      <c r="E63" s="26"/>
      <c r="F63" s="25">
        <f t="shared" si="4"/>
        <v>0</v>
      </c>
      <c r="G63" s="25">
        <f t="shared" si="5"/>
        <v>-0.6</v>
      </c>
      <c r="H63" s="26"/>
      <c r="I63" s="26"/>
      <c r="J63" s="26"/>
      <c r="K63" s="30"/>
      <c r="L63" s="33">
        <f t="shared" si="1"/>
        <v>0</v>
      </c>
    </row>
    <row r="64" spans="1:12" ht="12.75">
      <c r="A64" s="18" t="s">
        <v>110</v>
      </c>
      <c r="B64" s="19" t="s">
        <v>111</v>
      </c>
      <c r="C64" s="24">
        <v>27255.46</v>
      </c>
      <c r="D64" s="24">
        <v>22962.944</v>
      </c>
      <c r="E64" s="24">
        <v>13106.61571</v>
      </c>
      <c r="F64" s="25">
        <f t="shared" si="4"/>
        <v>57.07724458153101</v>
      </c>
      <c r="G64" s="25">
        <f t="shared" si="5"/>
        <v>-9856.32829</v>
      </c>
      <c r="H64" s="26"/>
      <c r="I64" s="26"/>
      <c r="J64" s="26"/>
      <c r="K64" s="30"/>
      <c r="L64" s="33">
        <f t="shared" si="1"/>
        <v>0</v>
      </c>
    </row>
    <row r="65" spans="1:12" ht="12.75">
      <c r="A65" s="18" t="s">
        <v>112</v>
      </c>
      <c r="B65" s="19" t="s">
        <v>113</v>
      </c>
      <c r="C65" s="24">
        <v>2406.88</v>
      </c>
      <c r="D65" s="24">
        <v>1860</v>
      </c>
      <c r="E65" s="24">
        <v>1399.71078</v>
      </c>
      <c r="F65" s="25">
        <f t="shared" si="4"/>
        <v>75.25326774193549</v>
      </c>
      <c r="G65" s="25">
        <f t="shared" si="5"/>
        <v>-460.2892199999999</v>
      </c>
      <c r="H65" s="26"/>
      <c r="I65" s="26"/>
      <c r="J65" s="26"/>
      <c r="K65" s="30"/>
      <c r="L65" s="33">
        <f t="shared" si="1"/>
        <v>0</v>
      </c>
    </row>
    <row r="66" spans="1:12" ht="12.75">
      <c r="A66" s="18" t="s">
        <v>114</v>
      </c>
      <c r="B66" s="19" t="s">
        <v>115</v>
      </c>
      <c r="C66" s="24">
        <v>20942.34</v>
      </c>
      <c r="D66" s="24">
        <v>15340.62</v>
      </c>
      <c r="E66" s="24">
        <v>14502.33751</v>
      </c>
      <c r="F66" s="25">
        <f t="shared" si="4"/>
        <v>94.53553709041746</v>
      </c>
      <c r="G66" s="25">
        <f t="shared" si="5"/>
        <v>-838.2824900000014</v>
      </c>
      <c r="H66" s="24">
        <v>5075.513</v>
      </c>
      <c r="I66" s="24">
        <v>2244.513</v>
      </c>
      <c r="J66" s="24">
        <v>3846.51328</v>
      </c>
      <c r="K66" s="30">
        <f t="shared" si="0"/>
        <v>171.3740700098418</v>
      </c>
      <c r="L66" s="33">
        <f t="shared" si="1"/>
        <v>1602.0002800000002</v>
      </c>
    </row>
    <row r="67" spans="1:12" ht="22.5">
      <c r="A67" s="18" t="s">
        <v>116</v>
      </c>
      <c r="B67" s="19" t="s">
        <v>117</v>
      </c>
      <c r="C67" s="24">
        <v>116859.315</v>
      </c>
      <c r="D67" s="24">
        <v>87572.33</v>
      </c>
      <c r="E67" s="24">
        <v>80519.7925</v>
      </c>
      <c r="F67" s="25">
        <f t="shared" si="4"/>
        <v>91.9466143015722</v>
      </c>
      <c r="G67" s="25">
        <f t="shared" si="5"/>
        <v>-7052.537500000006</v>
      </c>
      <c r="H67" s="24">
        <v>38749.676</v>
      </c>
      <c r="I67" s="24">
        <v>8195.776</v>
      </c>
      <c r="J67" s="24">
        <v>30251.0752</v>
      </c>
      <c r="K67" s="30">
        <f t="shared" si="0"/>
        <v>369.10568566051586</v>
      </c>
      <c r="L67" s="33">
        <f t="shared" si="1"/>
        <v>22055.2992</v>
      </c>
    </row>
    <row r="68" spans="1:12" ht="12.75">
      <c r="A68" s="18" t="s">
        <v>118</v>
      </c>
      <c r="B68" s="19" t="s">
        <v>119</v>
      </c>
      <c r="C68" s="24">
        <v>1466.294</v>
      </c>
      <c r="D68" s="24">
        <v>1122.514</v>
      </c>
      <c r="E68" s="24">
        <v>1034.49677</v>
      </c>
      <c r="F68" s="25">
        <f t="shared" si="4"/>
        <v>92.15891917606373</v>
      </c>
      <c r="G68" s="25">
        <f t="shared" si="5"/>
        <v>-88.01722999999993</v>
      </c>
      <c r="H68" s="26"/>
      <c r="I68" s="26"/>
      <c r="J68" s="26"/>
      <c r="K68" s="30"/>
      <c r="L68" s="33">
        <f t="shared" si="1"/>
        <v>0</v>
      </c>
    </row>
    <row r="69" spans="1:12" ht="22.5">
      <c r="A69" s="18" t="s">
        <v>120</v>
      </c>
      <c r="B69" s="19" t="s">
        <v>121</v>
      </c>
      <c r="C69" s="24">
        <v>379.826</v>
      </c>
      <c r="D69" s="24">
        <v>306.7</v>
      </c>
      <c r="E69" s="24">
        <v>134.57879</v>
      </c>
      <c r="F69" s="25">
        <f t="shared" si="4"/>
        <v>43.879618519726115</v>
      </c>
      <c r="G69" s="25">
        <f t="shared" si="5"/>
        <v>-172.12121</v>
      </c>
      <c r="H69" s="26"/>
      <c r="I69" s="26"/>
      <c r="J69" s="26"/>
      <c r="K69" s="30"/>
      <c r="L69" s="33">
        <f t="shared" si="1"/>
        <v>0</v>
      </c>
    </row>
    <row r="70" spans="1:12" ht="12.75">
      <c r="A70" s="18" t="s">
        <v>54</v>
      </c>
      <c r="B70" s="19" t="s">
        <v>55</v>
      </c>
      <c r="C70" s="24">
        <v>687</v>
      </c>
      <c r="D70" s="24">
        <v>504</v>
      </c>
      <c r="E70" s="24">
        <v>273.2518</v>
      </c>
      <c r="F70" s="25">
        <f t="shared" si="4"/>
        <v>54.21662698412698</v>
      </c>
      <c r="G70" s="25">
        <f t="shared" si="5"/>
        <v>-230.7482</v>
      </c>
      <c r="H70" s="26"/>
      <c r="I70" s="26"/>
      <c r="J70" s="26"/>
      <c r="K70" s="30"/>
      <c r="L70" s="33">
        <f t="shared" si="1"/>
        <v>0</v>
      </c>
    </row>
    <row r="71" spans="1:12" ht="12.75">
      <c r="A71" s="18" t="s">
        <v>58</v>
      </c>
      <c r="B71" s="19" t="s">
        <v>59</v>
      </c>
      <c r="C71" s="24">
        <v>818.866</v>
      </c>
      <c r="D71" s="24">
        <v>633.966</v>
      </c>
      <c r="E71" s="24">
        <v>617.47594</v>
      </c>
      <c r="F71" s="25">
        <f t="shared" si="4"/>
        <v>97.39890467312128</v>
      </c>
      <c r="G71" s="25">
        <f t="shared" si="5"/>
        <v>-16.49005999999997</v>
      </c>
      <c r="H71" s="24">
        <v>9.7</v>
      </c>
      <c r="I71" s="24">
        <v>9.7</v>
      </c>
      <c r="J71" s="24">
        <v>9.7</v>
      </c>
      <c r="K71" s="30">
        <f aca="true" t="shared" si="6" ref="K71:K134">J71/I71%</f>
        <v>100</v>
      </c>
      <c r="L71" s="33">
        <f aca="true" t="shared" si="7" ref="L71:L134">J71-I71</f>
        <v>0</v>
      </c>
    </row>
    <row r="72" spans="1:12" ht="45">
      <c r="A72" s="18" t="s">
        <v>48</v>
      </c>
      <c r="B72" s="19" t="s">
        <v>49</v>
      </c>
      <c r="C72" s="24">
        <v>11713</v>
      </c>
      <c r="D72" s="24">
        <v>11713</v>
      </c>
      <c r="E72" s="24">
        <v>11674.129</v>
      </c>
      <c r="F72" s="25">
        <f t="shared" si="4"/>
        <v>99.66813796636217</v>
      </c>
      <c r="G72" s="25">
        <f t="shared" si="5"/>
        <v>-38.870999999999185</v>
      </c>
      <c r="H72" s="26"/>
      <c r="I72" s="26"/>
      <c r="J72" s="26"/>
      <c r="K72" s="30"/>
      <c r="L72" s="33">
        <f t="shared" si="7"/>
        <v>0</v>
      </c>
    </row>
    <row r="73" spans="1:12" ht="22.5">
      <c r="A73" s="18" t="s">
        <v>122</v>
      </c>
      <c r="B73" s="19" t="s">
        <v>123</v>
      </c>
      <c r="C73" s="24">
        <v>6104.7</v>
      </c>
      <c r="D73" s="24">
        <v>4405.1</v>
      </c>
      <c r="E73" s="24">
        <v>3868.21005</v>
      </c>
      <c r="F73" s="25">
        <f t="shared" si="4"/>
        <v>87.81208258609338</v>
      </c>
      <c r="G73" s="25">
        <f t="shared" si="5"/>
        <v>-536.8899500000002</v>
      </c>
      <c r="H73" s="24">
        <v>46.25</v>
      </c>
      <c r="I73" s="24">
        <v>46.25</v>
      </c>
      <c r="J73" s="24">
        <v>56.33891</v>
      </c>
      <c r="K73" s="30">
        <f t="shared" si="6"/>
        <v>121.81385945945945</v>
      </c>
      <c r="L73" s="33">
        <f t="shared" si="7"/>
        <v>10.088909999999998</v>
      </c>
    </row>
    <row r="74" spans="1:12" ht="12.75">
      <c r="A74" s="18" t="s">
        <v>124</v>
      </c>
      <c r="B74" s="19" t="s">
        <v>125</v>
      </c>
      <c r="C74" s="24">
        <v>450</v>
      </c>
      <c r="D74" s="24">
        <v>372.5</v>
      </c>
      <c r="E74" s="24">
        <v>248.34345</v>
      </c>
      <c r="F74" s="25">
        <f t="shared" si="4"/>
        <v>66.66938255033557</v>
      </c>
      <c r="G74" s="25">
        <f t="shared" si="5"/>
        <v>-124.15655000000001</v>
      </c>
      <c r="H74" s="26"/>
      <c r="I74" s="26"/>
      <c r="J74" s="26"/>
      <c r="K74" s="30"/>
      <c r="L74" s="33">
        <f t="shared" si="7"/>
        <v>0</v>
      </c>
    </row>
    <row r="75" spans="1:12" ht="12.75">
      <c r="A75" s="18" t="s">
        <v>126</v>
      </c>
      <c r="B75" s="19" t="s">
        <v>127</v>
      </c>
      <c r="C75" s="24">
        <v>4281.8</v>
      </c>
      <c r="D75" s="24">
        <v>3195.1</v>
      </c>
      <c r="E75" s="24">
        <v>2978.95576</v>
      </c>
      <c r="F75" s="25">
        <f t="shared" si="4"/>
        <v>93.23513379862915</v>
      </c>
      <c r="G75" s="25">
        <f t="shared" si="5"/>
        <v>-216.14424000000008</v>
      </c>
      <c r="H75" s="24">
        <v>404.5</v>
      </c>
      <c r="I75" s="24">
        <v>392</v>
      </c>
      <c r="J75" s="24">
        <v>271.1384</v>
      </c>
      <c r="K75" s="30">
        <f t="shared" si="6"/>
        <v>69.16795918367347</v>
      </c>
      <c r="L75" s="33">
        <f t="shared" si="7"/>
        <v>-120.86160000000001</v>
      </c>
    </row>
    <row r="76" spans="1:12" ht="22.5">
      <c r="A76" s="18" t="s">
        <v>128</v>
      </c>
      <c r="B76" s="19" t="s">
        <v>129</v>
      </c>
      <c r="C76" s="24">
        <v>715.299</v>
      </c>
      <c r="D76" s="24">
        <v>678.5</v>
      </c>
      <c r="E76" s="24">
        <v>636.22145</v>
      </c>
      <c r="F76" s="25">
        <f t="shared" si="4"/>
        <v>93.76882092851879</v>
      </c>
      <c r="G76" s="25">
        <f t="shared" si="5"/>
        <v>-42.278549999999996</v>
      </c>
      <c r="H76" s="26"/>
      <c r="I76" s="26"/>
      <c r="J76" s="26"/>
      <c r="K76" s="30"/>
      <c r="L76" s="33">
        <f t="shared" si="7"/>
        <v>0</v>
      </c>
    </row>
    <row r="77" spans="1:12" ht="12.75">
      <c r="A77" s="18" t="s">
        <v>130</v>
      </c>
      <c r="B77" s="19" t="s">
        <v>131</v>
      </c>
      <c r="C77" s="24">
        <v>9.744</v>
      </c>
      <c r="D77" s="24">
        <v>7.1</v>
      </c>
      <c r="E77" s="24">
        <v>0.792</v>
      </c>
      <c r="F77" s="25">
        <f aca="true" t="shared" si="8" ref="F77:F109">E77*100/D77</f>
        <v>11.15492957746479</v>
      </c>
      <c r="G77" s="25">
        <f aca="true" t="shared" si="9" ref="G77:G109">E77-D77</f>
        <v>-6.308</v>
      </c>
      <c r="H77" s="26"/>
      <c r="I77" s="26"/>
      <c r="J77" s="26"/>
      <c r="K77" s="30"/>
      <c r="L77" s="33">
        <f t="shared" si="7"/>
        <v>0</v>
      </c>
    </row>
    <row r="78" spans="1:12" s="15" customFormat="1" ht="14.25">
      <c r="A78" s="16" t="s">
        <v>132</v>
      </c>
      <c r="B78" s="17" t="s">
        <v>133</v>
      </c>
      <c r="C78" s="23">
        <f>SUM(C79:C82)</f>
        <v>21991.929</v>
      </c>
      <c r="D78" s="23">
        <f>SUM(D79:D82)</f>
        <v>16323.972</v>
      </c>
      <c r="E78" s="23">
        <f>SUM(E79:E82)</f>
        <v>14980.256229999999</v>
      </c>
      <c r="F78" s="23">
        <f t="shared" si="8"/>
        <v>91.76845090153303</v>
      </c>
      <c r="G78" s="23">
        <f t="shared" si="9"/>
        <v>-1343.7157700000007</v>
      </c>
      <c r="H78" s="23">
        <f>SUM(H79:H82)</f>
        <v>3787.483</v>
      </c>
      <c r="I78" s="23">
        <f>SUM(I79:I82)</f>
        <v>3787.483</v>
      </c>
      <c r="J78" s="23">
        <f>SUM(J79:J82)</f>
        <v>1921.01222</v>
      </c>
      <c r="K78" s="31">
        <f t="shared" si="6"/>
        <v>50.720022241683985</v>
      </c>
      <c r="L78" s="32">
        <f t="shared" si="7"/>
        <v>-1866.47078</v>
      </c>
    </row>
    <row r="79" spans="1:12" ht="22.5">
      <c r="A79" s="18" t="s">
        <v>134</v>
      </c>
      <c r="B79" s="19" t="s">
        <v>135</v>
      </c>
      <c r="C79" s="24">
        <v>19536.935</v>
      </c>
      <c r="D79" s="24">
        <v>14268.122</v>
      </c>
      <c r="E79" s="24">
        <v>13053.11127</v>
      </c>
      <c r="F79" s="25">
        <f t="shared" si="8"/>
        <v>91.48443831640913</v>
      </c>
      <c r="G79" s="25">
        <f t="shared" si="9"/>
        <v>-1215.01073</v>
      </c>
      <c r="H79" s="24">
        <v>3757.483</v>
      </c>
      <c r="I79" s="24">
        <v>3757.483</v>
      </c>
      <c r="J79" s="24">
        <v>1891.01622</v>
      </c>
      <c r="K79" s="30">
        <f t="shared" si="6"/>
        <v>50.32667399958962</v>
      </c>
      <c r="L79" s="33">
        <f t="shared" si="7"/>
        <v>-1866.4667800000002</v>
      </c>
    </row>
    <row r="80" spans="1:12" ht="12.75">
      <c r="A80" s="18" t="s">
        <v>136</v>
      </c>
      <c r="B80" s="19" t="s">
        <v>137</v>
      </c>
      <c r="C80" s="24">
        <v>523</v>
      </c>
      <c r="D80" s="24">
        <v>370</v>
      </c>
      <c r="E80" s="24">
        <v>304.71522</v>
      </c>
      <c r="F80" s="25">
        <f t="shared" si="8"/>
        <v>82.35546486486486</v>
      </c>
      <c r="G80" s="25">
        <f t="shared" si="9"/>
        <v>-65.28478000000001</v>
      </c>
      <c r="H80" s="26"/>
      <c r="I80" s="26"/>
      <c r="J80" s="26"/>
      <c r="K80" s="30"/>
      <c r="L80" s="33">
        <f t="shared" si="7"/>
        <v>0</v>
      </c>
    </row>
    <row r="81" spans="1:12" ht="12.75">
      <c r="A81" s="18" t="s">
        <v>58</v>
      </c>
      <c r="B81" s="19" t="s">
        <v>59</v>
      </c>
      <c r="C81" s="24">
        <v>906.994</v>
      </c>
      <c r="D81" s="24">
        <v>660.85</v>
      </c>
      <c r="E81" s="24">
        <v>615.58474</v>
      </c>
      <c r="F81" s="25">
        <f t="shared" si="8"/>
        <v>93.15044866459863</v>
      </c>
      <c r="G81" s="25">
        <f t="shared" si="9"/>
        <v>-45.26526000000001</v>
      </c>
      <c r="H81" s="24">
        <v>30</v>
      </c>
      <c r="I81" s="24">
        <v>30</v>
      </c>
      <c r="J81" s="24">
        <v>29.996</v>
      </c>
      <c r="K81" s="30">
        <f t="shared" si="6"/>
        <v>99.98666666666666</v>
      </c>
      <c r="L81" s="33">
        <f t="shared" si="7"/>
        <v>-0.004000000000001336</v>
      </c>
    </row>
    <row r="82" spans="1:12" ht="45">
      <c r="A82" s="18" t="s">
        <v>48</v>
      </c>
      <c r="B82" s="19" t="s">
        <v>49</v>
      </c>
      <c r="C82" s="24">
        <v>1025</v>
      </c>
      <c r="D82" s="24">
        <v>1025</v>
      </c>
      <c r="E82" s="24">
        <v>1006.845</v>
      </c>
      <c r="F82" s="25">
        <f t="shared" si="8"/>
        <v>98.22878048780488</v>
      </c>
      <c r="G82" s="25">
        <f t="shared" si="9"/>
        <v>-18.154999999999973</v>
      </c>
      <c r="H82" s="26"/>
      <c r="I82" s="26"/>
      <c r="J82" s="26"/>
      <c r="K82" s="30"/>
      <c r="L82" s="33">
        <f t="shared" si="7"/>
        <v>0</v>
      </c>
    </row>
    <row r="83" spans="1:12" s="15" customFormat="1" ht="28.5">
      <c r="A83" s="16" t="s">
        <v>138</v>
      </c>
      <c r="B83" s="17" t="s">
        <v>139</v>
      </c>
      <c r="C83" s="23">
        <f>SUM(C84:C92)</f>
        <v>118549.54</v>
      </c>
      <c r="D83" s="23">
        <f>SUM(D84:D92)</f>
        <v>87829.28499999999</v>
      </c>
      <c r="E83" s="23">
        <f>SUM(E84:E92)</f>
        <v>76807.73696000001</v>
      </c>
      <c r="F83" s="23">
        <f t="shared" si="8"/>
        <v>87.45116957288222</v>
      </c>
      <c r="G83" s="23">
        <f t="shared" si="9"/>
        <v>-11021.54803999998</v>
      </c>
      <c r="H83" s="23">
        <f>SUM(H84:H92)</f>
        <v>17019.438000000002</v>
      </c>
      <c r="I83" s="23">
        <f>SUM(I84:I92)</f>
        <v>15182.822</v>
      </c>
      <c r="J83" s="23">
        <f>SUM(J84:J92)</f>
        <v>4371.34385</v>
      </c>
      <c r="K83" s="31">
        <f t="shared" si="6"/>
        <v>28.791379165217116</v>
      </c>
      <c r="L83" s="32">
        <f t="shared" si="7"/>
        <v>-10811.478149999999</v>
      </c>
    </row>
    <row r="84" spans="1:12" ht="12.75">
      <c r="A84" s="18" t="s">
        <v>38</v>
      </c>
      <c r="B84" s="19" t="s">
        <v>39</v>
      </c>
      <c r="C84" s="24">
        <v>27988.762</v>
      </c>
      <c r="D84" s="24">
        <v>20024.076</v>
      </c>
      <c r="E84" s="24">
        <v>17634.61631</v>
      </c>
      <c r="F84" s="25">
        <f t="shared" si="8"/>
        <v>88.06706641544908</v>
      </c>
      <c r="G84" s="25">
        <f t="shared" si="9"/>
        <v>-2389.4596899999997</v>
      </c>
      <c r="H84" s="24">
        <v>4616.965</v>
      </c>
      <c r="I84" s="24">
        <v>3983.452</v>
      </c>
      <c r="J84" s="24">
        <v>807.29057</v>
      </c>
      <c r="K84" s="30">
        <f t="shared" si="6"/>
        <v>20.266105126910023</v>
      </c>
      <c r="L84" s="33">
        <f t="shared" si="7"/>
        <v>-3176.16143</v>
      </c>
    </row>
    <row r="85" spans="1:12" ht="12.75">
      <c r="A85" s="18" t="s">
        <v>140</v>
      </c>
      <c r="B85" s="19" t="s">
        <v>141</v>
      </c>
      <c r="C85" s="24">
        <v>26</v>
      </c>
      <c r="D85" s="24">
        <v>26</v>
      </c>
      <c r="E85" s="24">
        <v>25.99961</v>
      </c>
      <c r="F85" s="25">
        <f t="shared" si="8"/>
        <v>99.9985</v>
      </c>
      <c r="G85" s="25">
        <f t="shared" si="9"/>
        <v>-0.00038999999999944635</v>
      </c>
      <c r="H85" s="26"/>
      <c r="I85" s="26"/>
      <c r="J85" s="26"/>
      <c r="K85" s="30"/>
      <c r="L85" s="33">
        <f t="shared" si="7"/>
        <v>0</v>
      </c>
    </row>
    <row r="86" spans="1:12" ht="12.75">
      <c r="A86" s="18" t="s">
        <v>142</v>
      </c>
      <c r="B86" s="19" t="s">
        <v>143</v>
      </c>
      <c r="C86" s="24">
        <v>41607.305</v>
      </c>
      <c r="D86" s="24">
        <v>30843.189</v>
      </c>
      <c r="E86" s="24">
        <v>27869.69166</v>
      </c>
      <c r="F86" s="25">
        <f t="shared" si="8"/>
        <v>90.35930642580442</v>
      </c>
      <c r="G86" s="25">
        <f t="shared" si="9"/>
        <v>-2973.497339999998</v>
      </c>
      <c r="H86" s="24">
        <v>1456</v>
      </c>
      <c r="I86" s="24">
        <v>1191</v>
      </c>
      <c r="J86" s="24">
        <v>121.29195</v>
      </c>
      <c r="K86" s="30">
        <f t="shared" si="6"/>
        <v>10.18404282115869</v>
      </c>
      <c r="L86" s="33">
        <f t="shared" si="7"/>
        <v>-1069.70805</v>
      </c>
    </row>
    <row r="87" spans="1:12" ht="22.5">
      <c r="A87" s="18" t="s">
        <v>144</v>
      </c>
      <c r="B87" s="19" t="s">
        <v>145</v>
      </c>
      <c r="C87" s="24">
        <v>17469.97</v>
      </c>
      <c r="D87" s="24">
        <v>13272.03</v>
      </c>
      <c r="E87" s="24">
        <v>12150.54993</v>
      </c>
      <c r="F87" s="25">
        <f t="shared" si="8"/>
        <v>91.55004871146312</v>
      </c>
      <c r="G87" s="25">
        <f t="shared" si="9"/>
        <v>-1121.4800700000014</v>
      </c>
      <c r="H87" s="24">
        <v>460</v>
      </c>
      <c r="I87" s="24">
        <v>460</v>
      </c>
      <c r="J87" s="26"/>
      <c r="K87" s="30">
        <f t="shared" si="6"/>
        <v>0</v>
      </c>
      <c r="L87" s="33">
        <f t="shared" si="7"/>
        <v>-460</v>
      </c>
    </row>
    <row r="88" spans="1:12" ht="22.5">
      <c r="A88" s="18" t="s">
        <v>146</v>
      </c>
      <c r="B88" s="19" t="s">
        <v>147</v>
      </c>
      <c r="C88" s="24">
        <v>117</v>
      </c>
      <c r="D88" s="24">
        <v>70.473</v>
      </c>
      <c r="E88" s="24">
        <v>70.47221</v>
      </c>
      <c r="F88" s="25">
        <f t="shared" si="8"/>
        <v>99.99887900330624</v>
      </c>
      <c r="G88" s="25">
        <f t="shared" si="9"/>
        <v>-0.0007899999999949614</v>
      </c>
      <c r="H88" s="26"/>
      <c r="I88" s="26"/>
      <c r="J88" s="26"/>
      <c r="K88" s="30"/>
      <c r="L88" s="33">
        <f t="shared" si="7"/>
        <v>0</v>
      </c>
    </row>
    <row r="89" spans="1:12" ht="12.75">
      <c r="A89" s="18" t="s">
        <v>102</v>
      </c>
      <c r="B89" s="19" t="s">
        <v>103</v>
      </c>
      <c r="C89" s="24">
        <v>15973.809</v>
      </c>
      <c r="D89" s="24">
        <v>11893.933</v>
      </c>
      <c r="E89" s="24">
        <v>10056.54855</v>
      </c>
      <c r="F89" s="25">
        <f t="shared" si="8"/>
        <v>84.55191861262375</v>
      </c>
      <c r="G89" s="25">
        <f t="shared" si="9"/>
        <v>-1837.3844500000014</v>
      </c>
      <c r="H89" s="24">
        <v>5017</v>
      </c>
      <c r="I89" s="24">
        <v>4850</v>
      </c>
      <c r="J89" s="24">
        <v>924.80638</v>
      </c>
      <c r="K89" s="30">
        <f t="shared" si="6"/>
        <v>19.068172783505155</v>
      </c>
      <c r="L89" s="33">
        <f t="shared" si="7"/>
        <v>-3925.19362</v>
      </c>
    </row>
    <row r="90" spans="1:12" ht="12.75">
      <c r="A90" s="18" t="s">
        <v>148</v>
      </c>
      <c r="B90" s="19" t="s">
        <v>149</v>
      </c>
      <c r="C90" s="24">
        <v>11879.198</v>
      </c>
      <c r="D90" s="24">
        <v>9149.892</v>
      </c>
      <c r="E90" s="24">
        <v>7020.56843</v>
      </c>
      <c r="F90" s="25">
        <f t="shared" si="8"/>
        <v>76.728429472173</v>
      </c>
      <c r="G90" s="25">
        <f t="shared" si="9"/>
        <v>-2129.3235699999996</v>
      </c>
      <c r="H90" s="24">
        <v>5394.473</v>
      </c>
      <c r="I90" s="24">
        <v>4623.37</v>
      </c>
      <c r="J90" s="24">
        <v>2444.82268</v>
      </c>
      <c r="K90" s="30">
        <f t="shared" si="6"/>
        <v>52.87966742873705</v>
      </c>
      <c r="L90" s="33">
        <f t="shared" si="7"/>
        <v>-2178.5473199999997</v>
      </c>
    </row>
    <row r="91" spans="1:12" ht="12.75">
      <c r="A91" s="18" t="s">
        <v>150</v>
      </c>
      <c r="B91" s="19" t="s">
        <v>151</v>
      </c>
      <c r="C91" s="24">
        <v>3097.496</v>
      </c>
      <c r="D91" s="24">
        <v>2291.692</v>
      </c>
      <c r="E91" s="24">
        <v>1840.49026</v>
      </c>
      <c r="F91" s="25">
        <f t="shared" si="8"/>
        <v>80.31141444836392</v>
      </c>
      <c r="G91" s="25">
        <f t="shared" si="9"/>
        <v>-451.20174</v>
      </c>
      <c r="H91" s="24">
        <v>75</v>
      </c>
      <c r="I91" s="24">
        <v>75</v>
      </c>
      <c r="J91" s="24">
        <v>73.13227</v>
      </c>
      <c r="K91" s="30">
        <f t="shared" si="6"/>
        <v>97.50969333333335</v>
      </c>
      <c r="L91" s="33">
        <f t="shared" si="7"/>
        <v>-1.8677299999999946</v>
      </c>
    </row>
    <row r="92" spans="1:12" ht="12.75">
      <c r="A92" s="18" t="s">
        <v>22</v>
      </c>
      <c r="B92" s="19" t="s">
        <v>23</v>
      </c>
      <c r="C92" s="27">
        <v>390</v>
      </c>
      <c r="D92" s="24">
        <v>258</v>
      </c>
      <c r="E92" s="24">
        <v>138.8</v>
      </c>
      <c r="F92" s="25">
        <f t="shared" si="8"/>
        <v>53.79844961240311</v>
      </c>
      <c r="G92" s="25">
        <f t="shared" si="9"/>
        <v>-119.19999999999999</v>
      </c>
      <c r="H92" s="26"/>
      <c r="I92" s="26"/>
      <c r="J92" s="26"/>
      <c r="K92" s="30"/>
      <c r="L92" s="33">
        <f t="shared" si="7"/>
        <v>0</v>
      </c>
    </row>
    <row r="93" spans="1:12" s="15" customFormat="1" ht="14.25">
      <c r="A93" s="16" t="s">
        <v>152</v>
      </c>
      <c r="B93" s="17" t="s">
        <v>153</v>
      </c>
      <c r="C93" s="23">
        <f>SUM(C94:C96)</f>
        <v>1882</v>
      </c>
      <c r="D93" s="23">
        <f>SUM(D94:D96)</f>
        <v>1882</v>
      </c>
      <c r="E93" s="23">
        <f>SUM(E94:E96)</f>
        <v>761.7292600000001</v>
      </c>
      <c r="F93" s="23">
        <f t="shared" si="8"/>
        <v>40.474455897980874</v>
      </c>
      <c r="G93" s="23">
        <f t="shared" si="9"/>
        <v>-1120.27074</v>
      </c>
      <c r="H93" s="28"/>
      <c r="I93" s="28"/>
      <c r="J93" s="28"/>
      <c r="K93" s="30"/>
      <c r="L93" s="32">
        <f t="shared" si="7"/>
        <v>0</v>
      </c>
    </row>
    <row r="94" spans="1:12" ht="12.75">
      <c r="A94" s="18" t="s">
        <v>154</v>
      </c>
      <c r="B94" s="19" t="s">
        <v>155</v>
      </c>
      <c r="C94" s="24">
        <v>330</v>
      </c>
      <c r="D94" s="24">
        <v>330</v>
      </c>
      <c r="E94" s="26"/>
      <c r="F94" s="25">
        <f t="shared" si="8"/>
        <v>0</v>
      </c>
      <c r="G94" s="25">
        <f t="shared" si="9"/>
        <v>-330</v>
      </c>
      <c r="H94" s="26"/>
      <c r="I94" s="26"/>
      <c r="J94" s="26"/>
      <c r="K94" s="30"/>
      <c r="L94" s="33">
        <f t="shared" si="7"/>
        <v>0</v>
      </c>
    </row>
    <row r="95" spans="1:12" ht="12.75">
      <c r="A95" s="18" t="s">
        <v>156</v>
      </c>
      <c r="B95" s="19" t="s">
        <v>157</v>
      </c>
      <c r="C95" s="24">
        <v>732</v>
      </c>
      <c r="D95" s="24">
        <v>732</v>
      </c>
      <c r="E95" s="24">
        <v>561.99926</v>
      </c>
      <c r="F95" s="25">
        <f t="shared" si="8"/>
        <v>76.77585519125684</v>
      </c>
      <c r="G95" s="25">
        <f t="shared" si="9"/>
        <v>-170.00073999999995</v>
      </c>
      <c r="H95" s="26"/>
      <c r="I95" s="26"/>
      <c r="J95" s="26"/>
      <c r="K95" s="30"/>
      <c r="L95" s="33">
        <f t="shared" si="7"/>
        <v>0</v>
      </c>
    </row>
    <row r="96" spans="1:12" ht="12.75">
      <c r="A96" s="18" t="s">
        <v>158</v>
      </c>
      <c r="B96" s="19" t="s">
        <v>159</v>
      </c>
      <c r="C96" s="24">
        <v>820</v>
      </c>
      <c r="D96" s="24">
        <v>820</v>
      </c>
      <c r="E96" s="24">
        <v>199.73</v>
      </c>
      <c r="F96" s="25">
        <f t="shared" si="8"/>
        <v>24.35731707317073</v>
      </c>
      <c r="G96" s="25">
        <f t="shared" si="9"/>
        <v>-620.27</v>
      </c>
      <c r="H96" s="26"/>
      <c r="I96" s="26"/>
      <c r="J96" s="26"/>
      <c r="K96" s="30"/>
      <c r="L96" s="33">
        <f t="shared" si="7"/>
        <v>0</v>
      </c>
    </row>
    <row r="97" spans="1:12" s="15" customFormat="1" ht="28.5">
      <c r="A97" s="16" t="s">
        <v>0</v>
      </c>
      <c r="B97" s="17" t="s">
        <v>1</v>
      </c>
      <c r="C97" s="23">
        <f>SUM(C98:C103)</f>
        <v>20170</v>
      </c>
      <c r="D97" s="23">
        <f>SUM(D98:D103)</f>
        <v>20170</v>
      </c>
      <c r="E97" s="23">
        <f>SUM(E98:E103)</f>
        <v>18809.99927</v>
      </c>
      <c r="F97" s="23">
        <f t="shared" si="8"/>
        <v>93.25730922161627</v>
      </c>
      <c r="G97" s="23">
        <f t="shared" si="9"/>
        <v>-1360.0007299999997</v>
      </c>
      <c r="H97" s="23">
        <f>SUM(H98:H105)</f>
        <v>8534.528</v>
      </c>
      <c r="I97" s="23">
        <f>SUM(I98:I105)</f>
        <v>8529.237</v>
      </c>
      <c r="J97" s="23">
        <f>SUM(J98:J105)</f>
        <v>2368.3811</v>
      </c>
      <c r="K97" s="31">
        <f t="shared" si="6"/>
        <v>27.767795642212782</v>
      </c>
      <c r="L97" s="32">
        <f t="shared" si="7"/>
        <v>-6160.855899999999</v>
      </c>
    </row>
    <row r="98" spans="1:12" ht="12.75">
      <c r="A98" s="18" t="s">
        <v>160</v>
      </c>
      <c r="B98" s="19" t="s">
        <v>161</v>
      </c>
      <c r="C98" s="24">
        <v>120</v>
      </c>
      <c r="D98" s="24">
        <v>120</v>
      </c>
      <c r="E98" s="24">
        <v>60</v>
      </c>
      <c r="F98" s="25">
        <f t="shared" si="8"/>
        <v>50</v>
      </c>
      <c r="G98" s="25">
        <f t="shared" si="9"/>
        <v>-60</v>
      </c>
      <c r="H98" s="26"/>
      <c r="I98" s="26"/>
      <c r="J98" s="26"/>
      <c r="K98" s="30"/>
      <c r="L98" s="33">
        <f t="shared" si="7"/>
        <v>0</v>
      </c>
    </row>
    <row r="99" spans="1:12" ht="12.75">
      <c r="A99" s="18" t="s">
        <v>162</v>
      </c>
      <c r="B99" s="19" t="s">
        <v>163</v>
      </c>
      <c r="C99" s="24">
        <v>20000</v>
      </c>
      <c r="D99" s="24">
        <v>20000</v>
      </c>
      <c r="E99" s="24">
        <v>18700</v>
      </c>
      <c r="F99" s="25">
        <f t="shared" si="8"/>
        <v>93.5</v>
      </c>
      <c r="G99" s="25">
        <f t="shared" si="9"/>
        <v>-1300</v>
      </c>
      <c r="H99" s="26"/>
      <c r="I99" s="26"/>
      <c r="J99" s="26"/>
      <c r="K99" s="30"/>
      <c r="L99" s="33">
        <f t="shared" si="7"/>
        <v>0</v>
      </c>
    </row>
    <row r="100" spans="1:12" ht="12.75">
      <c r="A100" s="18" t="s">
        <v>164</v>
      </c>
      <c r="B100" s="19" t="s">
        <v>165</v>
      </c>
      <c r="C100" s="26"/>
      <c r="D100" s="26"/>
      <c r="E100" s="26"/>
      <c r="F100" s="25"/>
      <c r="G100" s="25"/>
      <c r="H100" s="24">
        <v>5300.583</v>
      </c>
      <c r="I100" s="24">
        <v>5300.583</v>
      </c>
      <c r="J100" s="24">
        <v>784.7101</v>
      </c>
      <c r="K100" s="30">
        <f t="shared" si="6"/>
        <v>14.804222478923545</v>
      </c>
      <c r="L100" s="33">
        <f t="shared" si="7"/>
        <v>-4515.872899999999</v>
      </c>
    </row>
    <row r="101" spans="1:12" ht="12.75">
      <c r="A101" s="18" t="s">
        <v>166</v>
      </c>
      <c r="B101" s="19" t="s">
        <v>167</v>
      </c>
      <c r="C101" s="26"/>
      <c r="D101" s="26"/>
      <c r="E101" s="26"/>
      <c r="F101" s="25"/>
      <c r="G101" s="25"/>
      <c r="H101" s="24">
        <v>1205.155</v>
      </c>
      <c r="I101" s="24">
        <v>1205.155</v>
      </c>
      <c r="J101" s="26"/>
      <c r="K101" s="30">
        <f t="shared" si="6"/>
        <v>0</v>
      </c>
      <c r="L101" s="33">
        <f t="shared" si="7"/>
        <v>-1205.155</v>
      </c>
    </row>
    <row r="102" spans="1:12" ht="12.75">
      <c r="A102" s="18" t="s">
        <v>168</v>
      </c>
      <c r="B102" s="19" t="s">
        <v>169</v>
      </c>
      <c r="C102" s="26"/>
      <c r="D102" s="26"/>
      <c r="E102" s="26"/>
      <c r="F102" s="25"/>
      <c r="G102" s="25"/>
      <c r="H102" s="24">
        <v>1800</v>
      </c>
      <c r="I102" s="24">
        <v>1800</v>
      </c>
      <c r="J102" s="24">
        <v>1453.948</v>
      </c>
      <c r="K102" s="30">
        <f t="shared" si="6"/>
        <v>80.7748888888889</v>
      </c>
      <c r="L102" s="33">
        <f t="shared" si="7"/>
        <v>-346.0519999999999</v>
      </c>
    </row>
    <row r="103" spans="1:12" ht="33.75">
      <c r="A103" s="18" t="s">
        <v>170</v>
      </c>
      <c r="B103" s="19" t="s">
        <v>171</v>
      </c>
      <c r="C103" s="24">
        <v>50</v>
      </c>
      <c r="D103" s="24">
        <v>50</v>
      </c>
      <c r="E103" s="24">
        <v>49.99927</v>
      </c>
      <c r="F103" s="25">
        <f t="shared" si="8"/>
        <v>99.99854</v>
      </c>
      <c r="G103" s="25">
        <f t="shared" si="9"/>
        <v>-0.0007299999999972329</v>
      </c>
      <c r="H103" s="26"/>
      <c r="I103" s="26"/>
      <c r="J103" s="26"/>
      <c r="K103" s="30"/>
      <c r="L103" s="33">
        <f t="shared" si="7"/>
        <v>0</v>
      </c>
    </row>
    <row r="104" spans="1:12" ht="22.5">
      <c r="A104" s="18" t="s">
        <v>2</v>
      </c>
      <c r="B104" s="19" t="s">
        <v>3</v>
      </c>
      <c r="C104" s="26"/>
      <c r="D104" s="26"/>
      <c r="E104" s="26"/>
      <c r="F104" s="26"/>
      <c r="G104" s="26"/>
      <c r="H104" s="24">
        <v>-210.651</v>
      </c>
      <c r="I104" s="24">
        <v>-157.988</v>
      </c>
      <c r="J104" s="24">
        <v>-193.446</v>
      </c>
      <c r="K104" s="30">
        <f t="shared" si="6"/>
        <v>122.44347671975088</v>
      </c>
      <c r="L104" s="33">
        <f t="shared" si="7"/>
        <v>-35.458</v>
      </c>
    </row>
    <row r="105" spans="1:12" ht="22.5">
      <c r="A105" s="18" t="s">
        <v>232</v>
      </c>
      <c r="B105" s="19" t="s">
        <v>233</v>
      </c>
      <c r="C105" s="26"/>
      <c r="D105" s="26"/>
      <c r="E105" s="26"/>
      <c r="F105" s="23"/>
      <c r="G105" s="23"/>
      <c r="H105" s="24">
        <v>439.441</v>
      </c>
      <c r="I105" s="24">
        <v>381.487</v>
      </c>
      <c r="J105" s="24">
        <v>323.169</v>
      </c>
      <c r="K105" s="30">
        <f t="shared" si="6"/>
        <v>84.71297842390435</v>
      </c>
      <c r="L105" s="33">
        <f t="shared" si="7"/>
        <v>-58.31800000000004</v>
      </c>
    </row>
    <row r="106" spans="1:12" s="15" customFormat="1" ht="14.25">
      <c r="A106" s="16" t="s">
        <v>172</v>
      </c>
      <c r="B106" s="17" t="s">
        <v>173</v>
      </c>
      <c r="C106" s="23">
        <f>SUM(C107:C110)</f>
        <v>2445.257</v>
      </c>
      <c r="D106" s="23">
        <f>SUM(D107:D110)</f>
        <v>2445.257</v>
      </c>
      <c r="E106" s="23">
        <f>SUM(E107:E110)</f>
        <v>2309.543</v>
      </c>
      <c r="F106" s="23">
        <f t="shared" si="8"/>
        <v>94.44990853722125</v>
      </c>
      <c r="G106" s="23">
        <f t="shared" si="9"/>
        <v>-135.71399999999994</v>
      </c>
      <c r="H106" s="23">
        <f>SUM(H107:H110)</f>
        <v>138780.66999999998</v>
      </c>
      <c r="I106" s="23">
        <f>SUM(I107:I110)</f>
        <v>124969.925</v>
      </c>
      <c r="J106" s="23">
        <f>SUM(J107:J110)</f>
        <v>43492.0585</v>
      </c>
      <c r="K106" s="31">
        <f t="shared" si="6"/>
        <v>34.802020166051946</v>
      </c>
      <c r="L106" s="32">
        <f t="shared" si="7"/>
        <v>-81477.8665</v>
      </c>
    </row>
    <row r="107" spans="1:12" ht="12.75">
      <c r="A107" s="18" t="s">
        <v>166</v>
      </c>
      <c r="B107" s="19" t="s">
        <v>167</v>
      </c>
      <c r="C107" s="26"/>
      <c r="D107" s="26"/>
      <c r="E107" s="26"/>
      <c r="F107" s="23"/>
      <c r="G107" s="23"/>
      <c r="H107" s="24">
        <v>34583.526</v>
      </c>
      <c r="I107" s="24">
        <v>33284.041</v>
      </c>
      <c r="J107" s="24">
        <v>9642.48672</v>
      </c>
      <c r="K107" s="30">
        <f t="shared" si="6"/>
        <v>28.97030057137594</v>
      </c>
      <c r="L107" s="33">
        <f t="shared" si="7"/>
        <v>-23641.554279999997</v>
      </c>
    </row>
    <row r="108" spans="1:12" ht="12.75">
      <c r="A108" s="18" t="s">
        <v>174</v>
      </c>
      <c r="B108" s="19" t="s">
        <v>175</v>
      </c>
      <c r="C108" s="26"/>
      <c r="D108" s="26"/>
      <c r="E108" s="26"/>
      <c r="F108" s="23"/>
      <c r="G108" s="23"/>
      <c r="H108" s="24">
        <v>38916.216</v>
      </c>
      <c r="I108" s="24">
        <v>37106.641</v>
      </c>
      <c r="J108" s="24">
        <v>14192.34515</v>
      </c>
      <c r="K108" s="30">
        <f t="shared" si="6"/>
        <v>38.24745319847194</v>
      </c>
      <c r="L108" s="33">
        <f t="shared" si="7"/>
        <v>-22914.295850000002</v>
      </c>
    </row>
    <row r="109" spans="1:12" ht="22.5">
      <c r="A109" s="18" t="s">
        <v>176</v>
      </c>
      <c r="B109" s="19" t="s">
        <v>177</v>
      </c>
      <c r="C109" s="24">
        <v>2445.257</v>
      </c>
      <c r="D109" s="24">
        <v>2445.257</v>
      </c>
      <c r="E109" s="24">
        <v>2309.543</v>
      </c>
      <c r="F109" s="25">
        <f t="shared" si="8"/>
        <v>94.44990853722125</v>
      </c>
      <c r="G109" s="25">
        <f t="shared" si="9"/>
        <v>-135.71399999999994</v>
      </c>
      <c r="H109" s="24">
        <v>6240.41</v>
      </c>
      <c r="I109" s="24">
        <v>6240.41</v>
      </c>
      <c r="J109" s="24">
        <v>360.2011</v>
      </c>
      <c r="K109" s="30">
        <f t="shared" si="6"/>
        <v>5.772074270761056</v>
      </c>
      <c r="L109" s="33">
        <f t="shared" si="7"/>
        <v>-5880.2089</v>
      </c>
    </row>
    <row r="110" spans="1:12" ht="12.75">
      <c r="A110" s="18" t="s">
        <v>178</v>
      </c>
      <c r="B110" s="19" t="s">
        <v>179</v>
      </c>
      <c r="C110" s="26"/>
      <c r="D110" s="26"/>
      <c r="E110" s="26"/>
      <c r="F110" s="23"/>
      <c r="G110" s="23"/>
      <c r="H110" s="24">
        <v>59040.518</v>
      </c>
      <c r="I110" s="24">
        <v>48338.833</v>
      </c>
      <c r="J110" s="24">
        <v>19297.02553</v>
      </c>
      <c r="K110" s="30">
        <f t="shared" si="6"/>
        <v>39.92033802305488</v>
      </c>
      <c r="L110" s="33">
        <f t="shared" si="7"/>
        <v>-29041.80747</v>
      </c>
    </row>
    <row r="111" spans="1:12" s="15" customFormat="1" ht="28.5">
      <c r="A111" s="16" t="s">
        <v>180</v>
      </c>
      <c r="B111" s="17" t="s">
        <v>181</v>
      </c>
      <c r="C111" s="23">
        <f>C112</f>
        <v>540</v>
      </c>
      <c r="D111" s="23">
        <f>D112</f>
        <v>540</v>
      </c>
      <c r="E111" s="23">
        <f>E112</f>
        <v>0</v>
      </c>
      <c r="F111" s="23">
        <f aca="true" t="shared" si="10" ref="F111:F145">E111*100/D111</f>
        <v>0</v>
      </c>
      <c r="G111" s="23">
        <f aca="true" t="shared" si="11" ref="G111:G145">E111-D111</f>
        <v>-540</v>
      </c>
      <c r="H111" s="28"/>
      <c r="I111" s="28"/>
      <c r="J111" s="28"/>
      <c r="K111" s="30"/>
      <c r="L111" s="33">
        <f t="shared" si="7"/>
        <v>0</v>
      </c>
    </row>
    <row r="112" spans="1:12" ht="12.75">
      <c r="A112" s="18" t="s">
        <v>22</v>
      </c>
      <c r="B112" s="19" t="s">
        <v>23</v>
      </c>
      <c r="C112" s="24">
        <v>540</v>
      </c>
      <c r="D112" s="24">
        <v>540</v>
      </c>
      <c r="E112" s="26"/>
      <c r="F112" s="25">
        <f t="shared" si="10"/>
        <v>0</v>
      </c>
      <c r="G112" s="25">
        <f t="shared" si="11"/>
        <v>-540</v>
      </c>
      <c r="H112" s="26"/>
      <c r="I112" s="26"/>
      <c r="J112" s="26"/>
      <c r="K112" s="30"/>
      <c r="L112" s="33">
        <f t="shared" si="7"/>
        <v>0</v>
      </c>
    </row>
    <row r="113" spans="1:12" s="15" customFormat="1" ht="28.5">
      <c r="A113" s="16" t="s">
        <v>182</v>
      </c>
      <c r="B113" s="17" t="s">
        <v>183</v>
      </c>
      <c r="C113" s="23">
        <f>SUM(C114:C116)</f>
        <v>26512.1</v>
      </c>
      <c r="D113" s="23">
        <f>SUM(D114:D116)</f>
        <v>26512.1</v>
      </c>
      <c r="E113" s="23">
        <f>SUM(E114:E116)</f>
        <v>13841.56308</v>
      </c>
      <c r="F113" s="23">
        <f t="shared" si="10"/>
        <v>52.20847492277111</v>
      </c>
      <c r="G113" s="23">
        <f t="shared" si="11"/>
        <v>-12670.536919999999</v>
      </c>
      <c r="H113" s="23">
        <f>H114+H115+H116</f>
        <v>15057.41</v>
      </c>
      <c r="I113" s="23">
        <f>I114+I115+I116</f>
        <v>15057.41</v>
      </c>
      <c r="J113" s="23">
        <f>J114+J115+J116</f>
        <v>6439.40115</v>
      </c>
      <c r="K113" s="31">
        <f t="shared" si="6"/>
        <v>42.76566255418429</v>
      </c>
      <c r="L113" s="32">
        <f t="shared" si="7"/>
        <v>-8618.00885</v>
      </c>
    </row>
    <row r="114" spans="1:12" ht="12.75">
      <c r="A114" s="18" t="s">
        <v>184</v>
      </c>
      <c r="B114" s="19" t="s">
        <v>185</v>
      </c>
      <c r="C114" s="24">
        <v>6314.1</v>
      </c>
      <c r="D114" s="24">
        <v>6314.1</v>
      </c>
      <c r="E114" s="24">
        <v>371.90053</v>
      </c>
      <c r="F114" s="25">
        <f t="shared" si="10"/>
        <v>5.890000633502795</v>
      </c>
      <c r="G114" s="25">
        <f t="shared" si="11"/>
        <v>-5942.1994700000005</v>
      </c>
      <c r="H114" s="26"/>
      <c r="I114" s="26"/>
      <c r="J114" s="26"/>
      <c r="K114" s="30"/>
      <c r="L114" s="33">
        <f t="shared" si="7"/>
        <v>0</v>
      </c>
    </row>
    <row r="115" spans="1:12" ht="22.5">
      <c r="A115" s="18" t="s">
        <v>176</v>
      </c>
      <c r="B115" s="19" t="s">
        <v>177</v>
      </c>
      <c r="C115" s="24">
        <v>20000</v>
      </c>
      <c r="D115" s="24">
        <v>20000</v>
      </c>
      <c r="E115" s="24">
        <v>13469.66255</v>
      </c>
      <c r="F115" s="25">
        <f t="shared" si="10"/>
        <v>67.34831274999999</v>
      </c>
      <c r="G115" s="25">
        <f t="shared" si="11"/>
        <v>-6530.337450000001</v>
      </c>
      <c r="H115" s="24">
        <v>15057.41</v>
      </c>
      <c r="I115" s="24">
        <v>15057.41</v>
      </c>
      <c r="J115" s="24">
        <v>6439.40115</v>
      </c>
      <c r="K115" s="30">
        <f t="shared" si="6"/>
        <v>42.76566255418429</v>
      </c>
      <c r="L115" s="33">
        <f t="shared" si="7"/>
        <v>-8618.00885</v>
      </c>
    </row>
    <row r="116" spans="1:12" ht="12.75">
      <c r="A116" s="18" t="s">
        <v>168</v>
      </c>
      <c r="B116" s="19" t="s">
        <v>169</v>
      </c>
      <c r="C116" s="24">
        <v>198</v>
      </c>
      <c r="D116" s="24">
        <v>198</v>
      </c>
      <c r="E116" s="26"/>
      <c r="F116" s="25">
        <f t="shared" si="10"/>
        <v>0</v>
      </c>
      <c r="G116" s="25">
        <f t="shared" si="11"/>
        <v>-198</v>
      </c>
      <c r="H116" s="26"/>
      <c r="I116" s="26"/>
      <c r="J116" s="26"/>
      <c r="K116" s="30"/>
      <c r="L116" s="33">
        <f t="shared" si="7"/>
        <v>0</v>
      </c>
    </row>
    <row r="117" spans="1:12" s="15" customFormat="1" ht="14.25">
      <c r="A117" s="16" t="s">
        <v>4</v>
      </c>
      <c r="B117" s="17" t="s">
        <v>5</v>
      </c>
      <c r="C117" s="23">
        <f>SUM(C118:C123)</f>
        <v>42712.768</v>
      </c>
      <c r="D117" s="23">
        <f>SUM(D118:D123)</f>
        <v>32428.825</v>
      </c>
      <c r="E117" s="23">
        <f>SUM(E118:E123)</f>
        <v>30013.92164</v>
      </c>
      <c r="F117" s="23">
        <f t="shared" si="10"/>
        <v>92.55321967416333</v>
      </c>
      <c r="G117" s="23">
        <f t="shared" si="11"/>
        <v>-2414.9033600000002</v>
      </c>
      <c r="H117" s="23">
        <f>SUM(H118:H123)</f>
        <v>23599.8</v>
      </c>
      <c r="I117" s="23">
        <f>SUM(I118:I123)</f>
        <v>697.1999999999998</v>
      </c>
      <c r="J117" s="23">
        <f>SUM(J118:J123)</f>
        <v>13544.98351</v>
      </c>
      <c r="K117" s="31">
        <f t="shared" si="6"/>
        <v>1942.7687191623643</v>
      </c>
      <c r="L117" s="32">
        <f t="shared" si="7"/>
        <v>12847.783510000001</v>
      </c>
    </row>
    <row r="118" spans="1:12" ht="22.5">
      <c r="A118" s="18" t="s">
        <v>186</v>
      </c>
      <c r="B118" s="19" t="s">
        <v>187</v>
      </c>
      <c r="C118" s="24">
        <v>1100</v>
      </c>
      <c r="D118" s="24">
        <v>1100</v>
      </c>
      <c r="E118" s="26"/>
      <c r="F118" s="25">
        <f t="shared" si="10"/>
        <v>0</v>
      </c>
      <c r="G118" s="25">
        <f t="shared" si="11"/>
        <v>-1100</v>
      </c>
      <c r="H118" s="26"/>
      <c r="I118" s="26"/>
      <c r="J118" s="26"/>
      <c r="K118" s="30"/>
      <c r="L118" s="33">
        <f t="shared" si="7"/>
        <v>0</v>
      </c>
    </row>
    <row r="119" spans="1:12" ht="33.75">
      <c r="A119" s="18" t="s">
        <v>188</v>
      </c>
      <c r="B119" s="19" t="s">
        <v>189</v>
      </c>
      <c r="C119" s="24">
        <v>39312.768</v>
      </c>
      <c r="D119" s="24">
        <v>29028.825</v>
      </c>
      <c r="E119" s="24">
        <v>27713.92164</v>
      </c>
      <c r="F119" s="25">
        <f t="shared" si="10"/>
        <v>95.47035279588478</v>
      </c>
      <c r="G119" s="25">
        <f t="shared" si="11"/>
        <v>-1314.9033600000002</v>
      </c>
      <c r="H119" s="24">
        <v>22902.6</v>
      </c>
      <c r="I119" s="26"/>
      <c r="J119" s="24">
        <v>13747.04841</v>
      </c>
      <c r="K119" s="30"/>
      <c r="L119" s="33">
        <f t="shared" si="7"/>
        <v>13747.04841</v>
      </c>
    </row>
    <row r="120" spans="1:12" ht="12.75">
      <c r="A120" s="18" t="s">
        <v>178</v>
      </c>
      <c r="B120" s="19" t="s">
        <v>179</v>
      </c>
      <c r="C120" s="26"/>
      <c r="D120" s="26"/>
      <c r="E120" s="26"/>
      <c r="F120" s="25"/>
      <c r="G120" s="25"/>
      <c r="H120" s="24">
        <v>697.2</v>
      </c>
      <c r="I120" s="24">
        <v>697.2</v>
      </c>
      <c r="J120" s="26"/>
      <c r="K120" s="30">
        <f t="shared" si="6"/>
        <v>0</v>
      </c>
      <c r="L120" s="33">
        <f t="shared" si="7"/>
        <v>-697.2</v>
      </c>
    </row>
    <row r="121" spans="1:12" ht="22.5">
      <c r="A121" s="18" t="s">
        <v>190</v>
      </c>
      <c r="B121" s="19" t="s">
        <v>191</v>
      </c>
      <c r="C121" s="24">
        <v>300</v>
      </c>
      <c r="D121" s="24">
        <v>300</v>
      </c>
      <c r="E121" s="24">
        <v>300</v>
      </c>
      <c r="F121" s="25">
        <f t="shared" si="10"/>
        <v>100</v>
      </c>
      <c r="G121" s="25">
        <f t="shared" si="11"/>
        <v>0</v>
      </c>
      <c r="H121" s="26"/>
      <c r="I121" s="26"/>
      <c r="J121" s="26"/>
      <c r="K121" s="30"/>
      <c r="L121" s="33">
        <f t="shared" si="7"/>
        <v>0</v>
      </c>
    </row>
    <row r="122" spans="1:12" ht="22.5">
      <c r="A122" s="18" t="s">
        <v>234</v>
      </c>
      <c r="B122" s="19" t="s">
        <v>235</v>
      </c>
      <c r="C122" s="24">
        <v>2000</v>
      </c>
      <c r="D122" s="24">
        <v>2000</v>
      </c>
      <c r="E122" s="24">
        <v>2000</v>
      </c>
      <c r="F122" s="23">
        <f>E122*100/D122</f>
        <v>100</v>
      </c>
      <c r="G122" s="23">
        <f>E122-D122</f>
        <v>0</v>
      </c>
      <c r="H122" s="24">
        <v>3000</v>
      </c>
      <c r="I122" s="24">
        <v>2810</v>
      </c>
      <c r="J122" s="24">
        <v>2107.9351</v>
      </c>
      <c r="K122" s="30">
        <f t="shared" si="6"/>
        <v>75.01548398576513</v>
      </c>
      <c r="L122" s="33">
        <f t="shared" si="7"/>
        <v>-702.0648999999999</v>
      </c>
    </row>
    <row r="123" spans="1:12" ht="22.5">
      <c r="A123" s="18" t="s">
        <v>6</v>
      </c>
      <c r="B123" s="19" t="s">
        <v>7</v>
      </c>
      <c r="C123" s="26"/>
      <c r="D123" s="26"/>
      <c r="E123" s="26"/>
      <c r="F123" s="26"/>
      <c r="G123" s="26"/>
      <c r="H123" s="24">
        <v>-3000</v>
      </c>
      <c r="I123" s="24">
        <v>-2810</v>
      </c>
      <c r="J123" s="24">
        <v>-2310</v>
      </c>
      <c r="K123" s="30">
        <f t="shared" si="6"/>
        <v>82.20640569395017</v>
      </c>
      <c r="L123" s="33">
        <f t="shared" si="7"/>
        <v>500</v>
      </c>
    </row>
    <row r="124" spans="1:12" s="15" customFormat="1" ht="28.5">
      <c r="A124" s="16" t="s">
        <v>192</v>
      </c>
      <c r="B124" s="17" t="s">
        <v>193</v>
      </c>
      <c r="C124" s="23">
        <f>C125+C126+C127</f>
        <v>2000</v>
      </c>
      <c r="D124" s="23">
        <f>D125+D126+D127</f>
        <v>2000</v>
      </c>
      <c r="E124" s="23">
        <f>E125+E126+E127</f>
        <v>0</v>
      </c>
      <c r="F124" s="23">
        <f t="shared" si="10"/>
        <v>0</v>
      </c>
      <c r="G124" s="23">
        <f t="shared" si="11"/>
        <v>-2000</v>
      </c>
      <c r="H124" s="23">
        <f>H125+H126+H127</f>
        <v>9072.336</v>
      </c>
      <c r="I124" s="23">
        <f>I125+I126+I127</f>
        <v>9072.336</v>
      </c>
      <c r="J124" s="23">
        <f>J125+J126+J127</f>
        <v>0</v>
      </c>
      <c r="K124" s="31">
        <f t="shared" si="6"/>
        <v>0</v>
      </c>
      <c r="L124" s="32">
        <f t="shared" si="7"/>
        <v>-9072.336</v>
      </c>
    </row>
    <row r="125" spans="1:12" ht="12.75">
      <c r="A125" s="18" t="s">
        <v>194</v>
      </c>
      <c r="B125" s="19" t="s">
        <v>195</v>
      </c>
      <c r="C125" s="24">
        <v>2000</v>
      </c>
      <c r="D125" s="24">
        <v>2000</v>
      </c>
      <c r="E125" s="26"/>
      <c r="F125" s="25">
        <f t="shared" si="10"/>
        <v>0</v>
      </c>
      <c r="G125" s="25">
        <f t="shared" si="11"/>
        <v>-2000</v>
      </c>
      <c r="H125" s="26"/>
      <c r="I125" s="26"/>
      <c r="J125" s="26"/>
      <c r="K125" s="30"/>
      <c r="L125" s="33">
        <f t="shared" si="7"/>
        <v>0</v>
      </c>
    </row>
    <row r="126" spans="1:12" ht="12.75">
      <c r="A126" s="18" t="s">
        <v>178</v>
      </c>
      <c r="B126" s="19" t="s">
        <v>179</v>
      </c>
      <c r="C126" s="26"/>
      <c r="D126" s="26"/>
      <c r="E126" s="26"/>
      <c r="F126" s="25"/>
      <c r="G126" s="25">
        <f t="shared" si="11"/>
        <v>0</v>
      </c>
      <c r="H126" s="24">
        <v>1072.336</v>
      </c>
      <c r="I126" s="24">
        <v>1072.336</v>
      </c>
      <c r="J126" s="26"/>
      <c r="K126" s="30">
        <f t="shared" si="6"/>
        <v>0</v>
      </c>
      <c r="L126" s="33">
        <f t="shared" si="7"/>
        <v>-1072.336</v>
      </c>
    </row>
    <row r="127" spans="1:12" ht="12.75">
      <c r="A127" s="18" t="s">
        <v>196</v>
      </c>
      <c r="B127" s="19" t="s">
        <v>197</v>
      </c>
      <c r="C127" s="26"/>
      <c r="D127" s="26"/>
      <c r="E127" s="26"/>
      <c r="F127" s="25"/>
      <c r="G127" s="25">
        <f t="shared" si="11"/>
        <v>0</v>
      </c>
      <c r="H127" s="24">
        <v>8000</v>
      </c>
      <c r="I127" s="24">
        <v>8000</v>
      </c>
      <c r="J127" s="26"/>
      <c r="K127" s="30">
        <f t="shared" si="6"/>
        <v>0</v>
      </c>
      <c r="L127" s="33">
        <f t="shared" si="7"/>
        <v>-8000</v>
      </c>
    </row>
    <row r="128" spans="1:12" s="15" customFormat="1" ht="28.5">
      <c r="A128" s="16" t="s">
        <v>198</v>
      </c>
      <c r="B128" s="17" t="s">
        <v>199</v>
      </c>
      <c r="C128" s="23">
        <f>C129</f>
        <v>1090</v>
      </c>
      <c r="D128" s="23">
        <f>D129</f>
        <v>1090</v>
      </c>
      <c r="E128" s="23">
        <f>E129</f>
        <v>1062.29618</v>
      </c>
      <c r="F128" s="23">
        <f t="shared" si="10"/>
        <v>97.45836513761468</v>
      </c>
      <c r="G128" s="23">
        <f t="shared" si="11"/>
        <v>-27.70381999999995</v>
      </c>
      <c r="H128" s="28"/>
      <c r="I128" s="28"/>
      <c r="J128" s="28"/>
      <c r="K128" s="30"/>
      <c r="L128" s="33"/>
    </row>
    <row r="129" spans="1:12" ht="22.5">
      <c r="A129" s="18" t="s">
        <v>200</v>
      </c>
      <c r="B129" s="19" t="s">
        <v>201</v>
      </c>
      <c r="C129" s="24">
        <v>1090</v>
      </c>
      <c r="D129" s="24">
        <v>1090</v>
      </c>
      <c r="E129" s="24">
        <v>1062.29618</v>
      </c>
      <c r="F129" s="25">
        <f t="shared" si="10"/>
        <v>97.45836513761468</v>
      </c>
      <c r="G129" s="25">
        <f t="shared" si="11"/>
        <v>-27.70381999999995</v>
      </c>
      <c r="H129" s="26"/>
      <c r="I129" s="26"/>
      <c r="J129" s="26"/>
      <c r="K129" s="30"/>
      <c r="L129" s="33">
        <f t="shared" si="7"/>
        <v>0</v>
      </c>
    </row>
    <row r="130" spans="1:12" s="15" customFormat="1" ht="28.5">
      <c r="A130" s="16" t="s">
        <v>202</v>
      </c>
      <c r="B130" s="17" t="s">
        <v>203</v>
      </c>
      <c r="C130" s="23">
        <f>C131+C132+C133</f>
        <v>1337.1190000000001</v>
      </c>
      <c r="D130" s="23">
        <f>D131+D132+D133</f>
        <v>1283.23</v>
      </c>
      <c r="E130" s="23">
        <f>E131+E132+E133</f>
        <v>291.33521</v>
      </c>
      <c r="F130" s="23">
        <f t="shared" si="10"/>
        <v>22.70327299081225</v>
      </c>
      <c r="G130" s="23">
        <f t="shared" si="11"/>
        <v>-991.8947900000001</v>
      </c>
      <c r="H130" s="23">
        <f>H131+H132</f>
        <v>215</v>
      </c>
      <c r="I130" s="23">
        <f>I131+I132</f>
        <v>215</v>
      </c>
      <c r="J130" s="23">
        <f>J131+J132</f>
        <v>0</v>
      </c>
      <c r="K130" s="31">
        <f t="shared" si="6"/>
        <v>0</v>
      </c>
      <c r="L130" s="32">
        <f t="shared" si="7"/>
        <v>-215</v>
      </c>
    </row>
    <row r="131" spans="1:12" ht="12.75">
      <c r="A131" s="18" t="s">
        <v>18</v>
      </c>
      <c r="B131" s="19" t="s">
        <v>19</v>
      </c>
      <c r="C131" s="24">
        <v>605.619</v>
      </c>
      <c r="D131" s="24">
        <v>605.619</v>
      </c>
      <c r="E131" s="26"/>
      <c r="F131" s="25">
        <f t="shared" si="10"/>
        <v>0</v>
      </c>
      <c r="G131" s="25">
        <f t="shared" si="11"/>
        <v>-605.619</v>
      </c>
      <c r="H131" s="24">
        <v>215</v>
      </c>
      <c r="I131" s="24">
        <v>215</v>
      </c>
      <c r="J131" s="26"/>
      <c r="K131" s="30">
        <f t="shared" si="6"/>
        <v>0</v>
      </c>
      <c r="L131" s="33">
        <f t="shared" si="7"/>
        <v>-215</v>
      </c>
    </row>
    <row r="132" spans="1:12" ht="12.75">
      <c r="A132" s="18" t="s">
        <v>204</v>
      </c>
      <c r="B132" s="19" t="s">
        <v>205</v>
      </c>
      <c r="C132" s="24">
        <v>531.5</v>
      </c>
      <c r="D132" s="24">
        <v>477.611</v>
      </c>
      <c r="E132" s="24">
        <v>291.33521</v>
      </c>
      <c r="F132" s="25">
        <f t="shared" si="10"/>
        <v>60.99842968440844</v>
      </c>
      <c r="G132" s="25">
        <f t="shared" si="11"/>
        <v>-186.27578999999997</v>
      </c>
      <c r="H132" s="26"/>
      <c r="I132" s="26"/>
      <c r="J132" s="26"/>
      <c r="K132" s="30"/>
      <c r="L132" s="33">
        <f t="shared" si="7"/>
        <v>0</v>
      </c>
    </row>
    <row r="133" spans="1:12" ht="12.75">
      <c r="A133" s="18" t="s">
        <v>204</v>
      </c>
      <c r="B133" s="19" t="s">
        <v>205</v>
      </c>
      <c r="C133" s="24">
        <v>200</v>
      </c>
      <c r="D133" s="24">
        <v>200</v>
      </c>
      <c r="E133" s="26"/>
      <c r="F133" s="23">
        <f>E133*100/D133</f>
        <v>0</v>
      </c>
      <c r="G133" s="23">
        <f>E133-D133</f>
        <v>-200</v>
      </c>
      <c r="H133" s="26"/>
      <c r="I133" s="26"/>
      <c r="J133" s="26"/>
      <c r="K133" s="30"/>
      <c r="L133" s="33">
        <f t="shared" si="7"/>
        <v>0</v>
      </c>
    </row>
    <row r="134" spans="1:12" s="15" customFormat="1" ht="28.5">
      <c r="A134" s="16" t="s">
        <v>206</v>
      </c>
      <c r="B134" s="17" t="s">
        <v>207</v>
      </c>
      <c r="C134" s="23">
        <f>SUM(C135:C146)</f>
        <v>3241102.894</v>
      </c>
      <c r="D134" s="23">
        <f>SUM(D135:D146)</f>
        <v>2663649.3320000004</v>
      </c>
      <c r="E134" s="23">
        <f>SUM(E135:E146)</f>
        <v>2607532.20787</v>
      </c>
      <c r="F134" s="23">
        <f t="shared" si="10"/>
        <v>97.89322402705821</v>
      </c>
      <c r="G134" s="23">
        <f t="shared" si="11"/>
        <v>-56117.12413000036</v>
      </c>
      <c r="H134" s="23">
        <f>SUM(H135:H146)</f>
        <v>86385.366</v>
      </c>
      <c r="I134" s="23">
        <f>SUM(I135:I146)</f>
        <v>81176.39</v>
      </c>
      <c r="J134" s="23">
        <f>SUM(J135:J146)</f>
        <v>59348.11737</v>
      </c>
      <c r="K134" s="31">
        <f t="shared" si="6"/>
        <v>73.11007223898476</v>
      </c>
      <c r="L134" s="32">
        <f t="shared" si="7"/>
        <v>-21828.27263</v>
      </c>
    </row>
    <row r="135" spans="1:12" ht="12.75">
      <c r="A135" s="18" t="s">
        <v>208</v>
      </c>
      <c r="B135" s="19" t="s">
        <v>209</v>
      </c>
      <c r="C135" s="24">
        <v>49353.648</v>
      </c>
      <c r="D135" s="24">
        <v>49353.648</v>
      </c>
      <c r="E135" s="26"/>
      <c r="F135" s="25">
        <f t="shared" si="10"/>
        <v>0</v>
      </c>
      <c r="G135" s="25">
        <f t="shared" si="11"/>
        <v>-49353.648</v>
      </c>
      <c r="H135" s="26"/>
      <c r="I135" s="26"/>
      <c r="J135" s="26"/>
      <c r="K135" s="30"/>
      <c r="L135" s="33">
        <f aca="true" t="shared" si="12" ref="L135:L147">J135-I135</f>
        <v>0</v>
      </c>
    </row>
    <row r="136" spans="1:12" ht="12.75">
      <c r="A136" s="18" t="s">
        <v>210</v>
      </c>
      <c r="B136" s="19" t="s">
        <v>211</v>
      </c>
      <c r="C136" s="24">
        <v>40872.9</v>
      </c>
      <c r="D136" s="24">
        <v>30654.8</v>
      </c>
      <c r="E136" s="24">
        <v>30654.8</v>
      </c>
      <c r="F136" s="25">
        <f t="shared" si="10"/>
        <v>100</v>
      </c>
      <c r="G136" s="25">
        <f t="shared" si="11"/>
        <v>0</v>
      </c>
      <c r="H136" s="26"/>
      <c r="I136" s="26"/>
      <c r="J136" s="26"/>
      <c r="K136" s="30"/>
      <c r="L136" s="33">
        <f t="shared" si="12"/>
        <v>0</v>
      </c>
    </row>
    <row r="137" spans="1:12" ht="12.75">
      <c r="A137" s="18" t="s">
        <v>212</v>
      </c>
      <c r="B137" s="19" t="s">
        <v>213</v>
      </c>
      <c r="C137" s="24">
        <v>11380.78</v>
      </c>
      <c r="D137" s="24">
        <v>11380.78</v>
      </c>
      <c r="E137" s="24">
        <v>11380.78</v>
      </c>
      <c r="F137" s="25">
        <f t="shared" si="10"/>
        <v>100</v>
      </c>
      <c r="G137" s="25">
        <f t="shared" si="11"/>
        <v>0</v>
      </c>
      <c r="H137" s="26"/>
      <c r="I137" s="26"/>
      <c r="J137" s="26"/>
      <c r="K137" s="30"/>
      <c r="L137" s="33">
        <f t="shared" si="12"/>
        <v>0</v>
      </c>
    </row>
    <row r="138" spans="1:12" ht="45">
      <c r="A138" s="18" t="s">
        <v>214</v>
      </c>
      <c r="B138" s="19" t="s">
        <v>215</v>
      </c>
      <c r="C138" s="24">
        <v>1752724.1</v>
      </c>
      <c r="D138" s="24">
        <v>1379514.5</v>
      </c>
      <c r="E138" s="24">
        <v>1379514.44187</v>
      </c>
      <c r="F138" s="25">
        <f t="shared" si="10"/>
        <v>99.9999957861987</v>
      </c>
      <c r="G138" s="25">
        <f t="shared" si="11"/>
        <v>-0.058130000019446015</v>
      </c>
      <c r="H138" s="26"/>
      <c r="I138" s="26"/>
      <c r="J138" s="26"/>
      <c r="K138" s="30"/>
      <c r="L138" s="33">
        <f t="shared" si="12"/>
        <v>0</v>
      </c>
    </row>
    <row r="139" spans="1:12" ht="45">
      <c r="A139" s="18" t="s">
        <v>216</v>
      </c>
      <c r="B139" s="19" t="s">
        <v>217</v>
      </c>
      <c r="C139" s="24">
        <v>1258633.6</v>
      </c>
      <c r="D139" s="24">
        <v>1089562.5</v>
      </c>
      <c r="E139" s="24">
        <v>1089562.48337</v>
      </c>
      <c r="F139" s="25">
        <f t="shared" si="10"/>
        <v>99.9999984736993</v>
      </c>
      <c r="G139" s="25">
        <f t="shared" si="11"/>
        <v>-0.016629999969154596</v>
      </c>
      <c r="H139" s="26"/>
      <c r="I139" s="26"/>
      <c r="J139" s="26"/>
      <c r="K139" s="30"/>
      <c r="L139" s="33">
        <f t="shared" si="12"/>
        <v>0</v>
      </c>
    </row>
    <row r="140" spans="1:12" ht="33.75">
      <c r="A140" s="18" t="s">
        <v>218</v>
      </c>
      <c r="B140" s="19" t="s">
        <v>219</v>
      </c>
      <c r="C140" s="24">
        <v>44532.1</v>
      </c>
      <c r="D140" s="24">
        <v>43130.2</v>
      </c>
      <c r="E140" s="24">
        <v>43130.2</v>
      </c>
      <c r="F140" s="25">
        <f t="shared" si="10"/>
        <v>100</v>
      </c>
      <c r="G140" s="25">
        <f t="shared" si="11"/>
        <v>0</v>
      </c>
      <c r="H140" s="26"/>
      <c r="I140" s="26"/>
      <c r="J140" s="26"/>
      <c r="K140" s="30"/>
      <c r="L140" s="33">
        <f t="shared" si="12"/>
        <v>0</v>
      </c>
    </row>
    <row r="141" spans="1:12" ht="12.75">
      <c r="A141" s="18" t="s">
        <v>220</v>
      </c>
      <c r="B141" s="19" t="s">
        <v>221</v>
      </c>
      <c r="C141" s="24">
        <v>26738.586</v>
      </c>
      <c r="D141" s="24">
        <v>12845.024</v>
      </c>
      <c r="E141" s="24">
        <v>12845.024</v>
      </c>
      <c r="F141" s="25">
        <f t="shared" si="10"/>
        <v>100</v>
      </c>
      <c r="G141" s="25">
        <f t="shared" si="11"/>
        <v>0</v>
      </c>
      <c r="H141" s="26"/>
      <c r="I141" s="26"/>
      <c r="J141" s="26"/>
      <c r="K141" s="30"/>
      <c r="L141" s="33">
        <f t="shared" si="12"/>
        <v>0</v>
      </c>
    </row>
    <row r="142" spans="1:12" ht="22.5">
      <c r="A142" s="18" t="s">
        <v>222</v>
      </c>
      <c r="B142" s="19" t="s">
        <v>223</v>
      </c>
      <c r="C142" s="24">
        <v>15286.058</v>
      </c>
      <c r="D142" s="24">
        <v>15286.058</v>
      </c>
      <c r="E142" s="24">
        <v>13188.443</v>
      </c>
      <c r="F142" s="25">
        <f t="shared" si="10"/>
        <v>86.27759360850258</v>
      </c>
      <c r="G142" s="25">
        <f t="shared" si="11"/>
        <v>-2097.6150000000016</v>
      </c>
      <c r="H142" s="24">
        <v>14875.802</v>
      </c>
      <c r="I142" s="24">
        <v>14875.802</v>
      </c>
      <c r="J142" s="24">
        <v>13851.762</v>
      </c>
      <c r="K142" s="30">
        <f>J142/I142%</f>
        <v>93.11606863280382</v>
      </c>
      <c r="L142" s="33">
        <f t="shared" si="12"/>
        <v>-1024.039999999999</v>
      </c>
    </row>
    <row r="143" spans="1:12" ht="33.75">
      <c r="A143" s="18" t="s">
        <v>224</v>
      </c>
      <c r="B143" s="19" t="s">
        <v>225</v>
      </c>
      <c r="C143" s="24">
        <v>5862.5</v>
      </c>
      <c r="D143" s="24">
        <v>3908.1</v>
      </c>
      <c r="E143" s="24">
        <v>3908.1</v>
      </c>
      <c r="F143" s="25">
        <f t="shared" si="10"/>
        <v>100</v>
      </c>
      <c r="G143" s="25">
        <f t="shared" si="11"/>
        <v>0</v>
      </c>
      <c r="H143" s="26"/>
      <c r="I143" s="26"/>
      <c r="J143" s="26"/>
      <c r="K143" s="30"/>
      <c r="L143" s="33">
        <f t="shared" si="12"/>
        <v>0</v>
      </c>
    </row>
    <row r="144" spans="1:12" ht="56.25">
      <c r="A144" s="18" t="s">
        <v>226</v>
      </c>
      <c r="B144" s="19" t="s">
        <v>227</v>
      </c>
      <c r="C144" s="24">
        <v>29745.3</v>
      </c>
      <c r="D144" s="24">
        <v>22040.4</v>
      </c>
      <c r="E144" s="24">
        <v>20047.992</v>
      </c>
      <c r="F144" s="25">
        <f t="shared" si="10"/>
        <v>90.9602003593401</v>
      </c>
      <c r="G144" s="25">
        <f t="shared" si="11"/>
        <v>-1992.408000000003</v>
      </c>
      <c r="H144" s="26"/>
      <c r="I144" s="26"/>
      <c r="J144" s="26"/>
      <c r="K144" s="30"/>
      <c r="L144" s="33">
        <f t="shared" si="12"/>
        <v>0</v>
      </c>
    </row>
    <row r="145" spans="1:12" ht="12.75">
      <c r="A145" s="18" t="s">
        <v>228</v>
      </c>
      <c r="B145" s="19" t="s">
        <v>229</v>
      </c>
      <c r="C145" s="24">
        <v>5557.522</v>
      </c>
      <c r="D145" s="24">
        <v>5557.522</v>
      </c>
      <c r="E145" s="24">
        <v>2884.14363</v>
      </c>
      <c r="F145" s="25">
        <f t="shared" si="10"/>
        <v>51.89621615532966</v>
      </c>
      <c r="G145" s="25">
        <f t="shared" si="11"/>
        <v>-2673.37837</v>
      </c>
      <c r="H145" s="24">
        <v>71509.564</v>
      </c>
      <c r="I145" s="24">
        <v>66300.588</v>
      </c>
      <c r="J145" s="27">
        <v>45496.35537</v>
      </c>
      <c r="K145" s="30">
        <f>J145/I145%</f>
        <v>68.62134521340896</v>
      </c>
      <c r="L145" s="33">
        <f t="shared" si="12"/>
        <v>-20804.232630000006</v>
      </c>
    </row>
    <row r="146" spans="1:12" ht="22.5">
      <c r="A146" s="18" t="s">
        <v>230</v>
      </c>
      <c r="B146" s="19" t="s">
        <v>231</v>
      </c>
      <c r="C146" s="24">
        <v>415.8</v>
      </c>
      <c r="D146" s="24">
        <v>415.8</v>
      </c>
      <c r="E146" s="24">
        <v>415.8</v>
      </c>
      <c r="F146" s="25">
        <f>E146*100/D146</f>
        <v>100</v>
      </c>
      <c r="G146" s="25">
        <f>E146-D146</f>
        <v>0</v>
      </c>
      <c r="H146" s="26"/>
      <c r="I146" s="26"/>
      <c r="J146" s="26"/>
      <c r="K146" s="30"/>
      <c r="L146" s="33">
        <f t="shared" si="12"/>
        <v>0</v>
      </c>
    </row>
    <row r="147" spans="1:12" ht="15.75">
      <c r="A147" s="21"/>
      <c r="B147" s="20" t="s">
        <v>245</v>
      </c>
      <c r="C147" s="23">
        <f>C134+C130+C128+C124+C117+C113+C111+C106+C97+C93+C83+C78+C61+C47+C30+C17+C15+C10+C7</f>
        <v>5655631.0540000005</v>
      </c>
      <c r="D147" s="23">
        <f>D134+D130+D128+D124+D117+D113+D111+D106+D97+D93+D83+D78+D61+D47+D30+D17+D15+D10+D7</f>
        <v>4496467.335000001</v>
      </c>
      <c r="E147" s="23">
        <f>E134+E130+E128+E124+E117+E113+E111+E106+E97+E93+E83+E78+E61+E47+E30+E17+E15+E10+E7</f>
        <v>4185475.26616</v>
      </c>
      <c r="F147" s="23">
        <f>E147*100/D147</f>
        <v>93.08363553718553</v>
      </c>
      <c r="G147" s="23">
        <f>E147-D147</f>
        <v>-310992.0688400008</v>
      </c>
      <c r="H147" s="23">
        <f>H134+H130+H128+H124+H117+H113+H111+H106+H97+H93+H83+H78+H61+H47+H30+H17+H15+H10+H7</f>
        <v>580674.2659999998</v>
      </c>
      <c r="I147" s="23">
        <f>I134+I130+I128+I124+I117+I113+I111+I106+I97+I93+I83+I78+I61+I47+I30+I17+I15+I10+I7</f>
        <v>440922.132</v>
      </c>
      <c r="J147" s="23">
        <f>J134+J130+J128+J124+J117+J113+J111+J106+J97+J93+J83+J78+J61+J47+J30+J17+J15+J10+J7</f>
        <v>330211.72131999995</v>
      </c>
      <c r="K147" s="31">
        <f>J147/I147%</f>
        <v>74.89116498239194</v>
      </c>
      <c r="L147" s="32">
        <f t="shared" si="12"/>
        <v>-110710.41068000003</v>
      </c>
    </row>
  </sheetData>
  <printOptions/>
  <pageMargins left="0.27" right="0.19" top="0.67" bottom="0.2478856809565471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budobl4</cp:lastModifiedBy>
  <cp:lastPrinted>2016-11-08T12:54:19Z</cp:lastPrinted>
  <dcterms:created xsi:type="dcterms:W3CDTF">2016-10-04T12:48:23Z</dcterms:created>
  <dcterms:modified xsi:type="dcterms:W3CDTF">2016-11-08T12:55:02Z</dcterms:modified>
  <cp:category/>
  <cp:version/>
  <cp:contentType/>
  <cp:contentStatus/>
</cp:coreProperties>
</file>