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0" windowWidth="15480" windowHeight="9570" activeTab="0"/>
  </bookViews>
  <sheets>
    <sheet name="заг. фонд" sheetId="1" r:id="rId1"/>
  </sheets>
  <definedNames>
    <definedName name="_xlnm.Print_Titles" localSheetId="0">'заг. фонд'!$5:$6</definedName>
    <definedName name="_xlnm.Print_Area" localSheetId="0">'заг. фонд'!$A$1:$F$83</definedName>
  </definedNames>
  <calcPr fullCalcOnLoad="1"/>
</workbook>
</file>

<file path=xl/sharedStrings.xml><?xml version="1.0" encoding="utf-8"?>
<sst xmlns="http://schemas.openxmlformats.org/spreadsheetml/2006/main" count="108" uniqueCount="102">
  <si>
    <t>Загальний фонд</t>
  </si>
  <si>
    <t>Всього</t>
  </si>
  <si>
    <t>Служба у справах дітей облдержадміністрації</t>
  </si>
  <si>
    <t>1</t>
  </si>
  <si>
    <t>2</t>
  </si>
  <si>
    <t>3</t>
  </si>
  <si>
    <t>4</t>
  </si>
  <si>
    <t>Управління капітального будівництва облдержадміністрації</t>
  </si>
  <si>
    <t>(грн.)</t>
  </si>
  <si>
    <t>47</t>
  </si>
  <si>
    <t>53</t>
  </si>
  <si>
    <t>14</t>
  </si>
  <si>
    <t>20</t>
  </si>
  <si>
    <t>10</t>
  </si>
  <si>
    <t>15</t>
  </si>
  <si>
    <t>24</t>
  </si>
  <si>
    <t>76</t>
  </si>
  <si>
    <t>40</t>
  </si>
  <si>
    <t>Департамент соціального захисту населення облдержадміністрації</t>
  </si>
  <si>
    <t>Департамент агропромислового розвитку облдержадміністрації</t>
  </si>
  <si>
    <t>Департамент охорони здоров`я облдержадміністрації</t>
  </si>
  <si>
    <t xml:space="preserve">Програма удосконалення системи надання медичної допомоги хворим нефрологічного профілю у Запорізькій області на 2013-2017 роки, затверджена рішенням сесії обласної ради від 22.11.2012 № 21 </t>
  </si>
  <si>
    <t>Департамент житлово-комунального господарства та будівництва облдержадміністрації</t>
  </si>
  <si>
    <t>Департамент культури, туризму, національностей та релігій облдержадміністрації</t>
  </si>
  <si>
    <t>Департамент фінансів облдержадміністрації (в частині міжбюджетних трансфертів, резервного фонду)</t>
  </si>
  <si>
    <t>Програма розвитку культури Запорізької області на 2013-2017 роки, затверджена рішенням сесії обласної ради від 14.02.2013 № 3</t>
  </si>
  <si>
    <t>11</t>
  </si>
  <si>
    <t>Управління молоді, фізичної культури та спорту облдержадміністрації</t>
  </si>
  <si>
    <t>Департамент освіти і науки облдержадміністрації</t>
  </si>
  <si>
    <t>Комплексна обласна програма з оздоровлення та відпочинку дітей, підтримки сім'ї, молоді, гендерного паритету та протидії торгівлі людьми на 2012-2016 роки, затверджена рішенням сесії обласної ради від 24.11.2011 № 8 (зі змінами)</t>
  </si>
  <si>
    <t>Програма розвитку освіти Запорізької області на 2013-2017 роки, затверджена рішенням сесії обласної ради від 22.11.2012 № 11(зі змінами)</t>
  </si>
  <si>
    <t>0180</t>
  </si>
  <si>
    <t>Обласна програма "Молодій запорізькій родині - доступне житло" на 2013-2017 роки, затверджена рішенням сесії обласної ради від 22.11.2012 № 16 (зі змінами)</t>
  </si>
  <si>
    <t xml:space="preserve">Цільова регіональна програма "Сільське подвір'я", затверджена рішенням сесії обласної ради від 27.11.1998 № 7 (зі змінами) </t>
  </si>
  <si>
    <t>Обласна програма виконання завдань і заходів Державної цільової програми "Національний план дій з реалізації Конвенції про права інвалідів" на період до 2020 року, затверджена рішенням сесії обласної ради від 22.11.2012 № 18 (зі змінами)</t>
  </si>
  <si>
    <t>Обласна програма соціального захисту бездомних громадян, осіб, звільнених з місць позбавлення волі та осіб, які перебувають у складних життєвих обставинах, на 2013-2017 роки, затверджена рішенням сесії обласної ради від 22.11.2012 № 17 (зі змінами)</t>
  </si>
  <si>
    <t>Цільова програма розвитку фізичної культури і спорту у Запорізькій області на 2012-2016 роки,  затверджена рішенням сесії обласної ради від 24.11.2011 № 9 (зі змінами)</t>
  </si>
  <si>
    <t>у т.ч. за рахунок медичної субвенції з державного бюджету місцевим бюджетам</t>
  </si>
  <si>
    <t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"Назустріч людям" на 2015-2019 роки, затверджена рішенням сесії обласної ради від 25.12.2014 № 28 (зі змінами)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</si>
  <si>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змінами)</t>
  </si>
  <si>
    <t>51</t>
  </si>
  <si>
    <t>Департамент промисловості та розвитку інфраструктури облдержадміністрації</t>
  </si>
  <si>
    <t>30</t>
  </si>
  <si>
    <t>Управління у справах преси та інформації облдержадміністрації</t>
  </si>
  <si>
    <t>Програма сприяння розвитку інформаційної галузі області на 2016 - 2020 роки (за умови затвердження програми)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</si>
  <si>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</si>
  <si>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цільова програма "Призовна дільниця" на 2015-2019 роки",  затверджена рішенням сесії обласної ради від 05.03.2015 № 3</t>
  </si>
  <si>
    <t>"Програма захисту населення і територій від надзвичайних ситуацій техногенного та природного характеру на 2013-2017 роки", затверджена рішенням сесії обласної ради від 28.03.2013 № 28</t>
  </si>
  <si>
    <t>"Програма розвитку архівної справи у Запорізькій області на 2016-2018 роки”, затверджена рішенням сесії обласної ради від 27.08.2015 № 9</t>
  </si>
  <si>
    <t>Програма сприяння створенню ефективного власника житлового фонду Запорізької області на 2015-2017 роки, затверджена рішенням сесії обласної ради від 25.12.2014 № 30 (зі змінами)</t>
  </si>
  <si>
    <t xml:space="preserve"> Програма розвитку автомобільного транспорту в Запорізькій області на 2013 - 2017 роки, затверджена рішенням Запорізької обласної ради від 22.11.2012 № 12 (зі змінами та доповненнями)</t>
  </si>
  <si>
    <t>Програма розвитку галузі вівчарства в сільськогосподарських підприємствах Запорізької області на 2015-2019 роки, затверджена рішенням сесії обласної ради від 28.05.2015 № 15</t>
  </si>
  <si>
    <t>48</t>
  </si>
  <si>
    <t>Управління містобудування та архітектури облдержадміністрації</t>
  </si>
  <si>
    <t>73</t>
  </si>
  <si>
    <t>Департамент економічного розвитку і торгівлі облдержадміністрації</t>
  </si>
  <si>
    <t>Комплексна програма розвитку малого і середнього підприємництва в Запорізькій області на 2015-2016 роки,  затверджена рішенням сесії обласної ради від 25.12.2014 № 26 (зі змінами)</t>
  </si>
  <si>
    <t>08</t>
  </si>
  <si>
    <t>Управління з питань внутрішньої політики та зв'язків з громадськістю облдержадміністрації</t>
  </si>
  <si>
    <t>Програма підтримки розвитку інформаційно-просвітницької діяльності громадських організацій у Запорізькій області на 2015-2018 роки, затверджено рішенням сесії обласної ради від 05.03.2015 № 8</t>
  </si>
  <si>
    <t>Програма сприяння розвитку громадянського суспільства у Запорізькій області на 2013-2016 роки, затверджено рішенням сесії обласної ради від 24.12.2012 № 6</t>
  </si>
  <si>
    <t xml:space="preserve"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</t>
  </si>
  <si>
    <t>"Назустріч людям" на 2015-2019 роки, затверджена рішенням сесії обласної ради від 25.12.2014 № 28</t>
  </si>
  <si>
    <t>Програма "Дитяча онкогематологія та гемофілія" на 2013-2018 роки, затверджена рішенням сесії обласної ради від 22.11.2012 № 22</t>
  </si>
  <si>
    <t>Програма профілактики та лікування серцево-судинних і судинно-мозкових захворювань у Запорізькій області на 2013-2017 роки, затверджена рішенням сесії обласної ради від 24.12.2012 № 11</t>
  </si>
  <si>
    <t>Програма розвитку ендопротезування великих суглобів в Запорізькій області на 2013-2017 роки, затверджена рішенням сесії обласної ради від 24.12.2012 № 12</t>
  </si>
  <si>
    <t>Програма боротьби з онкологічними захворюваннями в Запорізькій області на період до 2016 року, затверджена рішенням сесії обласної ради від 14.05.2010 № 15</t>
  </si>
  <si>
    <t>Цільова соціальна програма профілактики, діагностики та лікування вірусних гепатитів у Запорізькій області на 2014-2016 роки, затверджена рішенням сесії обласної ради від 26.12.2013 № 5</t>
  </si>
  <si>
    <t>Регіональна програма розвитку охорони здоров'я Запорізької області на 2013-2017 роки, затверджена рішенням сесії обласної ради від 24.12.2012 № 10</t>
  </si>
  <si>
    <t>Програма підтримки розвитку культур національних меншин у Запорізькій області на 2013-2017 роки, затверджена рішенням сесії обланої ради від 24.12.2012 № 7</t>
  </si>
  <si>
    <t>Обласна програма патріотичного виховання молоді на 2012-2016 роки,  затверджена рішенням сесії обласної ради від 24.11.2011 № 10 (зі змінами)</t>
  </si>
  <si>
    <t>Цільова соціальна програма протидії ВІЛ-інфекцій/СНІДу в Запорізькій області на 2015-2018 роки, затверджена рішенням сесії обласної ради від 27.08.2015 № 10</t>
  </si>
  <si>
    <t>Регіональна цільова програма „Питна вода Запорізької області” на 2012-2020 роки, затверджена рішенням сесії обласної ради від 31.05.2012 № 10 (зі змінами)</t>
  </si>
  <si>
    <t>Обласна програма з реалізації Конвенції ООН про права дитини на 2011-2016 роки, затверджена рішенням сесії обласної ради від 23.12.2010 № 12 (зі змінами)</t>
  </si>
  <si>
    <t>60</t>
  </si>
  <si>
    <t>Департамент екології та природних ресурсів облдержадміністрації</t>
  </si>
  <si>
    <t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військових частин Національної гвардії України,підрозділів податкової міліції Головного управління ДФС у Запорізькій області, підрозділів Державної прикордоної служби України на 2012-2016 роки,  затверджена рішенням сесії обласної ради від 23.02.2012 № 9 (зі змінами)</t>
  </si>
  <si>
    <t>Регіональна програма створення містобудівного кадастру Запорізької області на 2014-2018 роки, затверджена рішенням сесії обласної ради від 31.10.2013 № 12 (зі змінами)</t>
  </si>
  <si>
    <t>Програма розвитку рекреаційно-курортного комплексу та туризму в Запорізькій області на 2016 - 2020 роки, затверджена рішенням обласної ради від 20.04.2016 №1</t>
  </si>
  <si>
    <t>Програма розвитку галузі молочного скотарства в сільськогосподарських підприємствах та сільськогосподарських обслуговуючих кооперативах Запорізької області на 2014-2018 роки, затверджена рішенням сесії обласної ради від 20.03.2014 № 20</t>
  </si>
  <si>
    <t>Програма фінансування робіт з ремонту доріг комунальної власності на 2016 рік, затверджена рішенням Запорізької обласної ради від 31.03.2016 № 19 (зі змінами та доповненнями)</t>
  </si>
  <si>
    <t>Програма впровадження елементів електронного урядування в Запорізькій області на 2015-2016 роки, затверджена рішенням сесії Запорізької обласної ради від 24.09.2015 № 6 (зі змінами)</t>
  </si>
  <si>
    <t xml:space="preserve"> Програма розвитку автомобільних доріг загального користування місцевого значення Запорізької області на 2016 рік, затверджена рішенням обласної ради від 25.02.2016 № 6 (зі змінами)</t>
  </si>
  <si>
    <t xml:space="preserve"> "Програма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роки",  затверджена рішенням обласної ради від 22.11.2012 № 15 (зі змінами та доповненнями).</t>
  </si>
  <si>
    <t>03</t>
  </si>
  <si>
    <t>Обласна державна адміністрація</t>
  </si>
  <si>
    <t>Обласна "Програма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роки", затверджена рішенням сесії обласної ради від 22.11.2012 № 15</t>
  </si>
  <si>
    <t>Регіональна програма з підвищення рівня енергоефективності Запорізької області на 2016-2020 роки, затверджена рішенням обласної ради від 31.05.2016 №6</t>
  </si>
  <si>
    <t>"Обласна цільова програма "Забезпечення часткової мобілізації на території області у 2016 році", затверджена рішенням сесії обласної ради від 25.02.2016 №8</t>
  </si>
  <si>
    <t>"Програма розвитку міжнародної діяльності та залучення іноземних інфестицій в економіку Запорізької області на 2016 - 2018 роки",  затверджена рішенням сесії обласної ради від 31.03.2016 № 6 (зі змінами)</t>
  </si>
  <si>
    <t>"Програма подальшого нарощування регіонального матеріального резерву для запобігання, ліквідації надзвичайних ситуацій на 2016-2020 роки", затверджена рішенням сесії обласної ради від 31.03.2016 № 3</t>
  </si>
  <si>
    <t>№       п/п</t>
  </si>
  <si>
    <t>Назва головного розпорядника</t>
  </si>
  <si>
    <t xml:space="preserve"> Найменування програми</t>
  </si>
  <si>
    <t>Касові видатки</t>
  </si>
  <si>
    <t>% виконання</t>
  </si>
  <si>
    <t>6</t>
  </si>
  <si>
    <t>Перелік місцевих (регіональних) програм, які фінансувалися за рахунок коштів обласного бюджету за 9 місяців 2016 року по загальному фонду</t>
  </si>
  <si>
    <t>Затверджено на 2016 рік згідно рішення сесії обласної ради від 28.07.2016 № 17</t>
  </si>
  <si>
    <t xml:space="preserve">Директор </t>
  </si>
  <si>
    <t xml:space="preserve">Департаменту фінансів </t>
  </si>
  <si>
    <t>С.М. Медвідь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</si>
</sst>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00000000000"/>
    <numFmt numFmtId="195" formatCode="#,##0.0000000"/>
    <numFmt numFmtId="196" formatCode="#,##0.000"/>
    <numFmt numFmtId="197" formatCode="#,##0.0000"/>
    <numFmt numFmtId="198" formatCode="#,##0_ ;[Red]\-#,##0\ "/>
    <numFmt numFmtId="199" formatCode="#,##0.00_ ;[Red]\-#,##0.00\ "/>
    <numFmt numFmtId="200" formatCode="#,##0.0_ ;[Red]\-#,##0.0\ "/>
    <numFmt numFmtId="201" formatCode="#,##0.000_ ;[Red]\-#,##0.000\ "/>
    <numFmt numFmtId="202" formatCode="#,##0&quot;р.&quot;"/>
    <numFmt numFmtId="203" formatCode="#,##0.00&quot;₴&quot;"/>
  </numFmts>
  <fonts count="26">
    <font>
      <sz val="10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left" wrapText="1"/>
    </xf>
    <xf numFmtId="198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98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 wrapText="1"/>
    </xf>
    <xf numFmtId="193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198" fontId="2" fillId="24" borderId="10" xfId="0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left" vertical="center" wrapText="1"/>
    </xf>
    <xf numFmtId="198" fontId="2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justify" vertical="top"/>
    </xf>
    <xf numFmtId="198" fontId="2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center" vertical="top"/>
    </xf>
    <xf numFmtId="198" fontId="2" fillId="0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3" fontId="2" fillId="24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98" fontId="2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>
      <alignment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wrapText="1"/>
      <protection/>
    </xf>
    <xf numFmtId="198" fontId="2" fillId="0" borderId="0" xfId="53" applyNumberFormat="1" applyFont="1" applyFill="1" applyBorder="1" applyAlignment="1">
      <alignment wrapText="1"/>
      <protection/>
    </xf>
    <xf numFmtId="3" fontId="2" fillId="0" borderId="0" xfId="53" applyNumberFormat="1" applyFont="1" applyFill="1" applyBorder="1" applyAlignment="1">
      <alignment horizontal="justify"/>
      <protection/>
    </xf>
    <xf numFmtId="0" fontId="2" fillId="0" borderId="0" xfId="53" applyFont="1">
      <alignment/>
      <protection/>
    </xf>
    <xf numFmtId="49" fontId="2" fillId="0" borderId="10" xfId="0" applyNumberFormat="1" applyFont="1" applyBorder="1" applyAlignment="1">
      <alignment vertical="top" wrapText="1"/>
    </xf>
    <xf numFmtId="198" fontId="2" fillId="0" borderId="10" xfId="0" applyNumberFormat="1" applyFont="1" applyFill="1" applyBorder="1" applyAlignment="1">
      <alignment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25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center" wrapText="1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1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_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Normal="70" zoomScaleSheetLayoutView="10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1" sqref="E1:F1"/>
    </sheetView>
  </sheetViews>
  <sheetFormatPr defaultColWidth="9.33203125" defaultRowHeight="12.75"/>
  <cols>
    <col min="1" max="1" width="15.5" style="1" customWidth="1"/>
    <col min="2" max="2" width="35.66015625" style="1" customWidth="1"/>
    <col min="3" max="3" width="47" style="1" customWidth="1"/>
    <col min="4" max="4" width="19.66015625" style="1" customWidth="1"/>
    <col min="5" max="5" width="21.16015625" style="1" customWidth="1"/>
    <col min="6" max="6" width="18.66015625" style="1" bestFit="1" customWidth="1"/>
    <col min="7" max="7" width="18" style="1" customWidth="1"/>
    <col min="8" max="16384" width="9.33203125" style="1" customWidth="1"/>
  </cols>
  <sheetData>
    <row r="1" spans="5:6" s="68" customFormat="1" ht="18.75">
      <c r="E1" s="102"/>
      <c r="F1" s="102"/>
    </row>
    <row r="2" spans="2:4" s="68" customFormat="1" ht="16.5" customHeight="1">
      <c r="B2" s="78"/>
      <c r="C2" s="78"/>
      <c r="D2" s="79"/>
    </row>
    <row r="3" spans="1:6" s="68" customFormat="1" ht="39.75" customHeight="1">
      <c r="A3" s="103" t="s">
        <v>97</v>
      </c>
      <c r="B3" s="103"/>
      <c r="C3" s="103"/>
      <c r="D3" s="103"/>
      <c r="E3" s="103"/>
      <c r="F3" s="103"/>
    </row>
    <row r="4" spans="1:6" s="68" customFormat="1" ht="16.5" customHeight="1">
      <c r="A4" s="80"/>
      <c r="B4" s="81"/>
      <c r="C4" s="80"/>
      <c r="F4" s="82" t="s">
        <v>8</v>
      </c>
    </row>
    <row r="5" spans="1:6" s="68" customFormat="1" ht="16.5" customHeight="1">
      <c r="A5" s="104" t="s">
        <v>91</v>
      </c>
      <c r="B5" s="105" t="s">
        <v>92</v>
      </c>
      <c r="C5" s="106" t="s">
        <v>0</v>
      </c>
      <c r="D5" s="106"/>
      <c r="E5" s="106"/>
      <c r="F5" s="106"/>
    </row>
    <row r="6" spans="1:6" s="68" customFormat="1" ht="94.5">
      <c r="A6" s="104"/>
      <c r="B6" s="105"/>
      <c r="C6" s="69" t="s">
        <v>93</v>
      </c>
      <c r="D6" s="69" t="s">
        <v>98</v>
      </c>
      <c r="E6" s="5" t="s">
        <v>94</v>
      </c>
      <c r="F6" s="5" t="s">
        <v>95</v>
      </c>
    </row>
    <row r="7" spans="1:6" s="2" customFormat="1" ht="24" customHeight="1">
      <c r="A7" s="5" t="s">
        <v>3</v>
      </c>
      <c r="B7" s="5" t="s">
        <v>4</v>
      </c>
      <c r="C7" s="5" t="s">
        <v>5</v>
      </c>
      <c r="D7" s="5" t="s">
        <v>6</v>
      </c>
      <c r="E7" s="83">
        <v>5</v>
      </c>
      <c r="F7" s="5" t="s">
        <v>96</v>
      </c>
    </row>
    <row r="8" spans="1:6" s="2" customFormat="1" ht="31.5">
      <c r="A8" s="50" t="s">
        <v>84</v>
      </c>
      <c r="B8" s="50" t="s">
        <v>85</v>
      </c>
      <c r="C8" s="51"/>
      <c r="D8" s="52">
        <f>D9</f>
        <v>100000</v>
      </c>
      <c r="E8" s="52">
        <f>E9</f>
        <v>40881.84</v>
      </c>
      <c r="F8" s="94">
        <f>E8/D8*100</f>
        <v>40.88184</v>
      </c>
    </row>
    <row r="9" spans="1:6" s="2" customFormat="1" ht="157.5">
      <c r="A9" s="5"/>
      <c r="B9" s="5"/>
      <c r="C9" s="15" t="s">
        <v>83</v>
      </c>
      <c r="D9" s="14">
        <v>100000</v>
      </c>
      <c r="E9" s="14">
        <v>40881.84</v>
      </c>
      <c r="F9" s="94">
        <f aca="true" t="shared" si="0" ref="F9:F72">E9/D9*100</f>
        <v>40.88184</v>
      </c>
    </row>
    <row r="10" spans="1:6" s="2" customFormat="1" ht="63">
      <c r="A10" s="50" t="s">
        <v>57</v>
      </c>
      <c r="B10" s="50" t="s">
        <v>58</v>
      </c>
      <c r="C10" s="50"/>
      <c r="D10" s="96">
        <f>SUM(D11:D12)</f>
        <v>666000</v>
      </c>
      <c r="E10" s="52">
        <f>SUM(E11:E12)</f>
        <v>456142.21</v>
      </c>
      <c r="F10" s="94">
        <f t="shared" si="0"/>
        <v>68.48982132132132</v>
      </c>
    </row>
    <row r="11" spans="1:6" s="2" customFormat="1" ht="94.5">
      <c r="A11" s="108"/>
      <c r="B11" s="107"/>
      <c r="C11" s="5" t="s">
        <v>59</v>
      </c>
      <c r="D11" s="35">
        <v>250000</v>
      </c>
      <c r="E11" s="35">
        <v>81221.18</v>
      </c>
      <c r="F11" s="94">
        <f t="shared" si="0"/>
        <v>32.488471999999994</v>
      </c>
    </row>
    <row r="12" spans="1:6" s="2" customFormat="1" ht="78.75">
      <c r="A12" s="108"/>
      <c r="B12" s="107"/>
      <c r="C12" s="5" t="s">
        <v>60</v>
      </c>
      <c r="D12" s="35">
        <v>416000</v>
      </c>
      <c r="E12" s="35">
        <v>374921.03</v>
      </c>
      <c r="F12" s="94">
        <f t="shared" si="0"/>
        <v>90.12524759615386</v>
      </c>
    </row>
    <row r="13" spans="1:6" s="2" customFormat="1" ht="45" customHeight="1">
      <c r="A13" s="53" t="s">
        <v>13</v>
      </c>
      <c r="B13" s="54" t="s">
        <v>28</v>
      </c>
      <c r="C13" s="50"/>
      <c r="D13" s="52">
        <f>SUM(D14:D15)</f>
        <v>5962581</v>
      </c>
      <c r="E13" s="52">
        <f>SUM(E14:E15)</f>
        <v>5382457.08</v>
      </c>
      <c r="F13" s="94">
        <f t="shared" si="0"/>
        <v>90.27059053788955</v>
      </c>
    </row>
    <row r="14" spans="1:6" s="2" customFormat="1" ht="66" customHeight="1">
      <c r="A14" s="23"/>
      <c r="B14" s="43"/>
      <c r="C14" s="44" t="s">
        <v>30</v>
      </c>
      <c r="D14" s="14">
        <v>1212581</v>
      </c>
      <c r="E14" s="14">
        <v>1016988</v>
      </c>
      <c r="F14" s="94">
        <f t="shared" si="0"/>
        <v>83.86969612751642</v>
      </c>
    </row>
    <row r="15" spans="1:7" s="2" customFormat="1" ht="134.25" customHeight="1">
      <c r="A15" s="23"/>
      <c r="B15" s="24"/>
      <c r="C15" s="27" t="s">
        <v>29</v>
      </c>
      <c r="D15" s="35">
        <f>5000000-250000</f>
        <v>4750000</v>
      </c>
      <c r="E15" s="35">
        <v>4365469.08</v>
      </c>
      <c r="F15" s="94">
        <f t="shared" si="0"/>
        <v>91.90461221052631</v>
      </c>
      <c r="G15" s="19"/>
    </row>
    <row r="16" spans="1:7" s="2" customFormat="1" ht="60.75" customHeight="1">
      <c r="A16" s="53" t="s">
        <v>26</v>
      </c>
      <c r="B16" s="50" t="s">
        <v>27</v>
      </c>
      <c r="C16" s="55"/>
      <c r="D16" s="52">
        <f>SUM(D17:D19)</f>
        <v>8944875</v>
      </c>
      <c r="E16" s="52">
        <f>SUM(E17:E19)</f>
        <v>4562519</v>
      </c>
      <c r="F16" s="94">
        <f t="shared" si="0"/>
        <v>51.00707388308948</v>
      </c>
      <c r="G16" s="19"/>
    </row>
    <row r="17" spans="1:7" s="2" customFormat="1" ht="63">
      <c r="A17" s="23"/>
      <c r="B17" s="42"/>
      <c r="C17" s="4" t="s">
        <v>70</v>
      </c>
      <c r="D17" s="14">
        <v>180000</v>
      </c>
      <c r="E17" s="14">
        <v>133570</v>
      </c>
      <c r="F17" s="94">
        <f t="shared" si="0"/>
        <v>74.20555555555556</v>
      </c>
      <c r="G17" s="19"/>
    </row>
    <row r="18" spans="1:7" s="2" customFormat="1" ht="132" customHeight="1">
      <c r="A18" s="23"/>
      <c r="B18" s="42"/>
      <c r="C18" s="31" t="s">
        <v>29</v>
      </c>
      <c r="D18" s="14">
        <v>2292275</v>
      </c>
      <c r="E18" s="14">
        <v>2028886</v>
      </c>
      <c r="F18" s="94">
        <f t="shared" si="0"/>
        <v>88.50971196736866</v>
      </c>
      <c r="G18" s="19"/>
    </row>
    <row r="19" spans="1:7" s="2" customFormat="1" ht="95.25" customHeight="1">
      <c r="A19" s="23"/>
      <c r="B19" s="41"/>
      <c r="C19" s="31" t="s">
        <v>36</v>
      </c>
      <c r="D19" s="35">
        <v>6472600</v>
      </c>
      <c r="E19" s="35">
        <v>2400063</v>
      </c>
      <c r="F19" s="94">
        <f t="shared" si="0"/>
        <v>37.0803541080864</v>
      </c>
      <c r="G19" s="19"/>
    </row>
    <row r="20" spans="1:6" ht="50.25" customHeight="1">
      <c r="A20" s="53" t="s">
        <v>11</v>
      </c>
      <c r="B20" s="54" t="s">
        <v>20</v>
      </c>
      <c r="C20" s="56"/>
      <c r="D20" s="57">
        <f>D21+D23+D25+D26+D27+D28+D29+D30</f>
        <v>91174400</v>
      </c>
      <c r="E20" s="57">
        <f>E21+E23+E25+E26+E27+E28+E29+E30</f>
        <v>17871949.79</v>
      </c>
      <c r="F20" s="95">
        <f t="shared" si="0"/>
        <v>19.601938471764</v>
      </c>
    </row>
    <row r="21" spans="1:7" ht="102" customHeight="1">
      <c r="A21" s="109"/>
      <c r="B21" s="110"/>
      <c r="C21" s="29" t="s">
        <v>21</v>
      </c>
      <c r="D21" s="36">
        <v>74863200</v>
      </c>
      <c r="E21" s="36">
        <v>8513530.77</v>
      </c>
      <c r="F21" s="95">
        <f t="shared" si="0"/>
        <v>11.372117101593306</v>
      </c>
      <c r="G21" s="11"/>
    </row>
    <row r="22" spans="1:7" ht="51" customHeight="1">
      <c r="A22" s="109"/>
      <c r="B22" s="110"/>
      <c r="C22" s="30" t="s">
        <v>37</v>
      </c>
      <c r="D22" s="36">
        <v>74863200</v>
      </c>
      <c r="E22" s="36">
        <v>8513530.77</v>
      </c>
      <c r="F22" s="95">
        <f t="shared" si="0"/>
        <v>11.372117101593306</v>
      </c>
      <c r="G22" s="11"/>
    </row>
    <row r="23" spans="1:7" ht="78.75" customHeight="1">
      <c r="A23" s="109"/>
      <c r="B23" s="110"/>
      <c r="C23" s="75" t="s">
        <v>61</v>
      </c>
      <c r="D23" s="118">
        <v>5666100</v>
      </c>
      <c r="E23" s="118">
        <v>3165241.1</v>
      </c>
      <c r="F23" s="115">
        <f t="shared" si="0"/>
        <v>55.862782160569004</v>
      </c>
      <c r="G23" s="11"/>
    </row>
    <row r="24" spans="1:7" ht="47.25">
      <c r="A24" s="109"/>
      <c r="B24" s="110"/>
      <c r="C24" s="75" t="s">
        <v>62</v>
      </c>
      <c r="D24" s="118"/>
      <c r="E24" s="118"/>
      <c r="F24" s="116" t="e">
        <f t="shared" si="0"/>
        <v>#DIV/0!</v>
      </c>
      <c r="G24" s="11"/>
    </row>
    <row r="25" spans="1:7" ht="63">
      <c r="A25" s="109"/>
      <c r="B25" s="110"/>
      <c r="C25" s="30" t="s">
        <v>63</v>
      </c>
      <c r="D25" s="36">
        <v>2668900</v>
      </c>
      <c r="E25" s="36">
        <v>1436271.95</v>
      </c>
      <c r="F25" s="95">
        <f t="shared" si="0"/>
        <v>53.8151279553374</v>
      </c>
      <c r="G25" s="11"/>
    </row>
    <row r="26" spans="1:7" ht="94.5">
      <c r="A26" s="109"/>
      <c r="B26" s="110"/>
      <c r="C26" s="30" t="s">
        <v>64</v>
      </c>
      <c r="D26" s="36">
        <v>1666000</v>
      </c>
      <c r="E26" s="36"/>
      <c r="F26" s="95">
        <f t="shared" si="0"/>
        <v>0</v>
      </c>
      <c r="G26" s="11"/>
    </row>
    <row r="27" spans="1:7" ht="78.75">
      <c r="A27" s="109"/>
      <c r="B27" s="110"/>
      <c r="C27" s="30" t="s">
        <v>65</v>
      </c>
      <c r="D27" s="36">
        <v>2000000</v>
      </c>
      <c r="E27" s="36">
        <v>1997000</v>
      </c>
      <c r="F27" s="95">
        <f t="shared" si="0"/>
        <v>99.85000000000001</v>
      </c>
      <c r="G27" s="11"/>
    </row>
    <row r="28" spans="1:7" ht="78.75">
      <c r="A28" s="109"/>
      <c r="B28" s="110"/>
      <c r="C28" s="30" t="s">
        <v>66</v>
      </c>
      <c r="D28" s="36">
        <f>3000000+1151400</f>
        <v>4151400</v>
      </c>
      <c r="E28" s="36">
        <v>2742313.7</v>
      </c>
      <c r="F28" s="95">
        <f t="shared" si="0"/>
        <v>66.05756371344607</v>
      </c>
      <c r="G28" s="11"/>
    </row>
    <row r="29" spans="1:7" ht="94.5">
      <c r="A29" s="109"/>
      <c r="B29" s="110"/>
      <c r="C29" s="30" t="s">
        <v>67</v>
      </c>
      <c r="D29" s="36">
        <v>118200</v>
      </c>
      <c r="E29" s="36">
        <v>17592.27</v>
      </c>
      <c r="F29" s="95">
        <f t="shared" si="0"/>
        <v>14.883477157360407</v>
      </c>
      <c r="G29" s="11"/>
    </row>
    <row r="30" spans="1:7" ht="78.75">
      <c r="A30" s="109"/>
      <c r="B30" s="110"/>
      <c r="C30" s="30" t="s">
        <v>68</v>
      </c>
      <c r="D30" s="36">
        <v>40600</v>
      </c>
      <c r="E30" s="36"/>
      <c r="F30" s="95">
        <f t="shared" si="0"/>
        <v>0</v>
      </c>
      <c r="G30" s="11"/>
    </row>
    <row r="31" spans="1:6" ht="60" customHeight="1">
      <c r="A31" s="53" t="s">
        <v>14</v>
      </c>
      <c r="B31" s="86" t="s">
        <v>18</v>
      </c>
      <c r="C31" s="56"/>
      <c r="D31" s="57">
        <f>SUM(D32:D36)</f>
        <v>40105460</v>
      </c>
      <c r="E31" s="57">
        <f>SUM(E32:E36)</f>
        <v>14798819</v>
      </c>
      <c r="F31" s="95">
        <f t="shared" si="0"/>
        <v>36.899761279386894</v>
      </c>
    </row>
    <row r="32" spans="1:7" ht="121.5" customHeight="1">
      <c r="A32" s="109"/>
      <c r="B32" s="119"/>
      <c r="C32" s="27" t="s">
        <v>34</v>
      </c>
      <c r="D32" s="36">
        <f>170000+30000+27480</f>
        <v>227480</v>
      </c>
      <c r="E32" s="35">
        <v>13511</v>
      </c>
      <c r="F32" s="95">
        <f t="shared" si="0"/>
        <v>5.939423245999649</v>
      </c>
      <c r="G32" s="18"/>
    </row>
    <row r="33" spans="1:7" ht="118.5" customHeight="1">
      <c r="A33" s="109"/>
      <c r="B33" s="119"/>
      <c r="C33" s="27" t="s">
        <v>35</v>
      </c>
      <c r="D33" s="36">
        <f>502000+68100</f>
        <v>570100</v>
      </c>
      <c r="E33" s="35">
        <v>248270</v>
      </c>
      <c r="F33" s="95">
        <f t="shared" si="0"/>
        <v>43.548500263111734</v>
      </c>
      <c r="G33" s="18"/>
    </row>
    <row r="34" spans="1:7" ht="78.75">
      <c r="A34" s="109"/>
      <c r="B34" s="119"/>
      <c r="C34" s="4" t="s">
        <v>71</v>
      </c>
      <c r="D34" s="36">
        <v>40750</v>
      </c>
      <c r="E34" s="35">
        <v>11497</v>
      </c>
      <c r="F34" s="95">
        <f t="shared" si="0"/>
        <v>28.213496932515337</v>
      </c>
      <c r="G34" s="18"/>
    </row>
    <row r="35" spans="1:6" ht="138.75" customHeight="1">
      <c r="A35" s="109"/>
      <c r="B35" s="119"/>
      <c r="C35" s="31" t="s">
        <v>38</v>
      </c>
      <c r="D35" s="36">
        <v>26867130</v>
      </c>
      <c r="E35" s="36">
        <v>14074922</v>
      </c>
      <c r="F35" s="95">
        <f t="shared" si="0"/>
        <v>52.38714369566083</v>
      </c>
    </row>
    <row r="36" spans="1:7" ht="114" customHeight="1">
      <c r="A36" s="23"/>
      <c r="B36" s="84"/>
      <c r="C36" s="31" t="s">
        <v>29</v>
      </c>
      <c r="D36" s="36">
        <v>12400000</v>
      </c>
      <c r="E36" s="35">
        <v>450619</v>
      </c>
      <c r="F36" s="95">
        <f t="shared" si="0"/>
        <v>3.6340241935483872</v>
      </c>
      <c r="G36" s="18"/>
    </row>
    <row r="37" spans="1:6" ht="31.5">
      <c r="A37" s="53" t="s">
        <v>12</v>
      </c>
      <c r="B37" s="87" t="s">
        <v>2</v>
      </c>
      <c r="C37" s="56"/>
      <c r="D37" s="57">
        <f>SUM(D38:D39)</f>
        <v>1548000</v>
      </c>
      <c r="E37" s="57">
        <f>SUM(E38:E39)</f>
        <v>1311560.22</v>
      </c>
      <c r="F37" s="95">
        <f t="shared" si="0"/>
        <v>84.72611240310077</v>
      </c>
    </row>
    <row r="38" spans="1:6" ht="79.5">
      <c r="A38" s="23"/>
      <c r="B38" s="88"/>
      <c r="C38" s="3" t="s">
        <v>73</v>
      </c>
      <c r="D38" s="34">
        <v>523000</v>
      </c>
      <c r="E38" s="34">
        <v>304715.22</v>
      </c>
      <c r="F38" s="95">
        <f t="shared" si="0"/>
        <v>58.262948374760995</v>
      </c>
    </row>
    <row r="39" spans="1:7" ht="128.25" customHeight="1">
      <c r="A39" s="23"/>
      <c r="B39" s="24"/>
      <c r="C39" s="27" t="s">
        <v>29</v>
      </c>
      <c r="D39" s="36">
        <v>1025000</v>
      </c>
      <c r="E39" s="35">
        <v>1006845</v>
      </c>
      <c r="F39" s="95">
        <f t="shared" si="0"/>
        <v>98.22878048780488</v>
      </c>
      <c r="G39" s="18"/>
    </row>
    <row r="40" spans="1:6" ht="63">
      <c r="A40" s="53" t="s">
        <v>15</v>
      </c>
      <c r="B40" s="50" t="s">
        <v>23</v>
      </c>
      <c r="C40" s="55"/>
      <c r="D40" s="57">
        <f>SUM(D41:D43)</f>
        <v>4293000</v>
      </c>
      <c r="E40" s="57">
        <f>SUM(E41:E43)</f>
        <v>1477750</v>
      </c>
      <c r="F40" s="95">
        <f t="shared" si="0"/>
        <v>34.422315397158165</v>
      </c>
    </row>
    <row r="41" spans="1:6" ht="73.5" customHeight="1">
      <c r="A41" s="23"/>
      <c r="B41" s="42"/>
      <c r="C41" s="31" t="s">
        <v>25</v>
      </c>
      <c r="D41" s="34">
        <v>3368000</v>
      </c>
      <c r="E41" s="34">
        <v>1177922</v>
      </c>
      <c r="F41" s="95">
        <f t="shared" si="0"/>
        <v>34.97393111638955</v>
      </c>
    </row>
    <row r="42" spans="1:7" ht="78.75">
      <c r="A42" s="23"/>
      <c r="B42" s="24"/>
      <c r="C42" s="49" t="s">
        <v>78</v>
      </c>
      <c r="D42" s="36">
        <v>535000</v>
      </c>
      <c r="E42" s="34">
        <v>161028</v>
      </c>
      <c r="F42" s="95">
        <f t="shared" si="0"/>
        <v>30.098691588785048</v>
      </c>
      <c r="G42" s="18"/>
    </row>
    <row r="43" spans="1:7" ht="78.75">
      <c r="A43" s="23"/>
      <c r="B43" s="24"/>
      <c r="C43" s="31" t="s">
        <v>69</v>
      </c>
      <c r="D43" s="36">
        <v>390000</v>
      </c>
      <c r="E43" s="34">
        <v>138800</v>
      </c>
      <c r="F43" s="95">
        <f t="shared" si="0"/>
        <v>35.58974358974359</v>
      </c>
      <c r="G43" s="18"/>
    </row>
    <row r="44" spans="1:7" ht="50.25" customHeight="1">
      <c r="A44" s="58" t="s">
        <v>42</v>
      </c>
      <c r="B44" s="50" t="s">
        <v>43</v>
      </c>
      <c r="C44" s="59"/>
      <c r="D44" s="60">
        <f>SUM(D45:D45)</f>
        <v>1882000</v>
      </c>
      <c r="E44" s="61">
        <f>SUM(E45:E45)</f>
        <v>761729.26</v>
      </c>
      <c r="F44" s="95">
        <f t="shared" si="0"/>
        <v>40.474455897980874</v>
      </c>
      <c r="G44" s="18"/>
    </row>
    <row r="45" spans="1:7" ht="63">
      <c r="A45" s="38"/>
      <c r="B45" s="37"/>
      <c r="C45" s="31" t="s">
        <v>44</v>
      </c>
      <c r="D45" s="36">
        <v>1882000</v>
      </c>
      <c r="E45" s="35">
        <v>761729.26</v>
      </c>
      <c r="F45" s="95">
        <f t="shared" si="0"/>
        <v>40.474455897980874</v>
      </c>
      <c r="G45" s="18"/>
    </row>
    <row r="46" spans="1:6" ht="73.5" customHeight="1">
      <c r="A46" s="53" t="s">
        <v>17</v>
      </c>
      <c r="B46" s="50" t="s">
        <v>22</v>
      </c>
      <c r="C46" s="55"/>
      <c r="D46" s="57">
        <f>SUM(D47:D49)</f>
        <v>20170000</v>
      </c>
      <c r="E46" s="57">
        <f>SUM(E47:E49)</f>
        <v>18802217.91</v>
      </c>
      <c r="F46" s="95">
        <f t="shared" si="0"/>
        <v>93.21873034209221</v>
      </c>
    </row>
    <row r="47" spans="1:6" ht="94.5">
      <c r="A47" s="23"/>
      <c r="B47" s="46"/>
      <c r="C47" s="76" t="s">
        <v>49</v>
      </c>
      <c r="D47" s="34">
        <v>120000</v>
      </c>
      <c r="E47" s="34">
        <v>60000</v>
      </c>
      <c r="F47" s="95">
        <f t="shared" si="0"/>
        <v>50</v>
      </c>
    </row>
    <row r="48" spans="1:6" ht="78.75">
      <c r="A48" s="23"/>
      <c r="B48" s="42"/>
      <c r="C48" s="76" t="s">
        <v>72</v>
      </c>
      <c r="D48" s="34">
        <f>5000000+5000000+10000000</f>
        <v>20000000</v>
      </c>
      <c r="E48" s="34">
        <v>18700000</v>
      </c>
      <c r="F48" s="95">
        <f t="shared" si="0"/>
        <v>93.5</v>
      </c>
    </row>
    <row r="49" spans="1:6" ht="78.75">
      <c r="A49" s="25"/>
      <c r="B49" s="89"/>
      <c r="C49" s="47" t="s">
        <v>32</v>
      </c>
      <c r="D49" s="36">
        <v>50000</v>
      </c>
      <c r="E49" s="35">
        <v>42217.91</v>
      </c>
      <c r="F49" s="95">
        <f t="shared" si="0"/>
        <v>84.43582</v>
      </c>
    </row>
    <row r="50" spans="1:6" ht="51" customHeight="1">
      <c r="A50" s="62" t="s">
        <v>9</v>
      </c>
      <c r="B50" s="90" t="s">
        <v>7</v>
      </c>
      <c r="C50" s="63"/>
      <c r="D50" s="52">
        <f>SUM(D51:D51)</f>
        <v>2445257</v>
      </c>
      <c r="E50" s="52">
        <f>SUM(E51:E51)</f>
        <v>2309543</v>
      </c>
      <c r="F50" s="95">
        <f t="shared" si="0"/>
        <v>94.44990853722123</v>
      </c>
    </row>
    <row r="51" spans="1:7" ht="94.5">
      <c r="A51" s="25"/>
      <c r="B51" s="85"/>
      <c r="C51" s="28" t="s">
        <v>80</v>
      </c>
      <c r="D51" s="35">
        <v>2445257</v>
      </c>
      <c r="E51" s="35">
        <v>2309543</v>
      </c>
      <c r="F51" s="95">
        <f t="shared" si="0"/>
        <v>94.44990853722123</v>
      </c>
      <c r="G51" s="18"/>
    </row>
    <row r="52" spans="1:7" ht="63">
      <c r="A52" s="62" t="s">
        <v>52</v>
      </c>
      <c r="B52" s="91" t="s">
        <v>53</v>
      </c>
      <c r="C52" s="64"/>
      <c r="D52" s="61">
        <f>D53</f>
        <v>540000</v>
      </c>
      <c r="E52" s="61">
        <f>E53</f>
        <v>0</v>
      </c>
      <c r="F52" s="95">
        <f t="shared" si="0"/>
        <v>0</v>
      </c>
      <c r="G52" s="18"/>
    </row>
    <row r="53" spans="1:7" ht="78.75">
      <c r="A53" s="25"/>
      <c r="B53" s="85"/>
      <c r="C53" s="28" t="s">
        <v>77</v>
      </c>
      <c r="D53" s="35">
        <v>540000</v>
      </c>
      <c r="E53" s="35"/>
      <c r="F53" s="95">
        <f t="shared" si="0"/>
        <v>0</v>
      </c>
      <c r="G53" s="18"/>
    </row>
    <row r="54" spans="1:7" ht="63">
      <c r="A54" s="62" t="s">
        <v>40</v>
      </c>
      <c r="B54" s="91" t="s">
        <v>41</v>
      </c>
      <c r="C54" s="64"/>
      <c r="D54" s="61">
        <f>SUM(D55:D57)</f>
        <v>26512100</v>
      </c>
      <c r="E54" s="61">
        <f>SUM(E55:E57)</f>
        <v>13719040.059999999</v>
      </c>
      <c r="F54" s="95">
        <f t="shared" si="0"/>
        <v>51.74633491877293</v>
      </c>
      <c r="G54" s="18"/>
    </row>
    <row r="55" spans="1:7" ht="94.5" customHeight="1">
      <c r="A55" s="25"/>
      <c r="B55" s="85"/>
      <c r="C55" s="47" t="s">
        <v>50</v>
      </c>
      <c r="D55" s="35">
        <v>6314100</v>
      </c>
      <c r="E55" s="35">
        <v>371900.53</v>
      </c>
      <c r="F55" s="95">
        <f t="shared" si="0"/>
        <v>5.890000633502796</v>
      </c>
      <c r="G55" s="18"/>
    </row>
    <row r="56" spans="1:7" ht="107.25" customHeight="1">
      <c r="A56" s="25"/>
      <c r="B56" s="92"/>
      <c r="C56" s="28" t="s">
        <v>82</v>
      </c>
      <c r="D56" s="35">
        <f>20000000-5000000+5000000</f>
        <v>20000000</v>
      </c>
      <c r="E56" s="35">
        <v>13347139.53</v>
      </c>
      <c r="F56" s="95">
        <f t="shared" si="0"/>
        <v>66.73569764999999</v>
      </c>
      <c r="G56" s="18"/>
    </row>
    <row r="57" spans="1:7" ht="78.75">
      <c r="A57" s="25"/>
      <c r="B57" s="85"/>
      <c r="C57" s="28" t="s">
        <v>87</v>
      </c>
      <c r="D57" s="35">
        <v>198000</v>
      </c>
      <c r="E57" s="35"/>
      <c r="F57" s="95">
        <f t="shared" si="0"/>
        <v>0</v>
      </c>
      <c r="G57" s="18"/>
    </row>
    <row r="58" spans="1:6" ht="53.25" customHeight="1">
      <c r="A58" s="65" t="s">
        <v>10</v>
      </c>
      <c r="B58" s="67" t="s">
        <v>19</v>
      </c>
      <c r="C58" s="77"/>
      <c r="D58" s="52">
        <f>SUM(D59:D61)</f>
        <v>3400000</v>
      </c>
      <c r="E58" s="52">
        <f>SUM(E59:E61)</f>
        <v>2300000</v>
      </c>
      <c r="F58" s="95">
        <f t="shared" si="0"/>
        <v>67.64705882352942</v>
      </c>
    </row>
    <row r="59" spans="1:6" ht="126">
      <c r="A59" s="117"/>
      <c r="B59" s="120"/>
      <c r="C59" s="39" t="s">
        <v>79</v>
      </c>
      <c r="D59" s="14">
        <v>1000000</v>
      </c>
      <c r="E59" s="14"/>
      <c r="F59" s="95">
        <f t="shared" si="0"/>
        <v>0</v>
      </c>
    </row>
    <row r="60" spans="1:6" ht="78.75">
      <c r="A60" s="117"/>
      <c r="B60" s="120"/>
      <c r="C60" s="39" t="s">
        <v>51</v>
      </c>
      <c r="D60" s="14">
        <v>100000</v>
      </c>
      <c r="E60" s="14"/>
      <c r="F60" s="95">
        <f t="shared" si="0"/>
        <v>0</v>
      </c>
    </row>
    <row r="61" spans="1:7" ht="63">
      <c r="A61" s="23"/>
      <c r="B61" s="85"/>
      <c r="C61" s="47" t="s">
        <v>33</v>
      </c>
      <c r="D61" s="36">
        <v>2300000</v>
      </c>
      <c r="E61" s="35">
        <v>2300000</v>
      </c>
      <c r="F61" s="95">
        <f t="shared" si="0"/>
        <v>100</v>
      </c>
      <c r="G61" s="18"/>
    </row>
    <row r="62" spans="1:7" ht="47.25">
      <c r="A62" s="53" t="s">
        <v>74</v>
      </c>
      <c r="B62" s="91" t="s">
        <v>75</v>
      </c>
      <c r="C62" s="66"/>
      <c r="D62" s="60">
        <f>SUM(D63:D63)</f>
        <v>2000000</v>
      </c>
      <c r="E62" s="61">
        <f>SUM(E63:E63)</f>
        <v>0</v>
      </c>
      <c r="F62" s="95">
        <f t="shared" si="0"/>
        <v>0</v>
      </c>
      <c r="G62" s="18"/>
    </row>
    <row r="63" spans="1:7" ht="126">
      <c r="A63" s="23"/>
      <c r="B63" s="93"/>
      <c r="C63" s="47" t="s">
        <v>39</v>
      </c>
      <c r="D63" s="36">
        <v>2000000</v>
      </c>
      <c r="E63" s="35"/>
      <c r="F63" s="95">
        <f t="shared" si="0"/>
        <v>0</v>
      </c>
      <c r="G63" s="18"/>
    </row>
    <row r="64" spans="1:7" ht="47.25">
      <c r="A64" s="53" t="s">
        <v>54</v>
      </c>
      <c r="B64" s="91" t="s">
        <v>55</v>
      </c>
      <c r="C64" s="66"/>
      <c r="D64" s="60">
        <f>D65</f>
        <v>731500</v>
      </c>
      <c r="E64" s="61">
        <f>E65</f>
        <v>291335.21</v>
      </c>
      <c r="F64" s="95">
        <f t="shared" si="0"/>
        <v>39.82709637730691</v>
      </c>
      <c r="G64" s="18"/>
    </row>
    <row r="65" spans="1:7" ht="78.75">
      <c r="A65" s="23"/>
      <c r="B65" s="85"/>
      <c r="C65" s="40" t="s">
        <v>56</v>
      </c>
      <c r="D65" s="36">
        <v>731500</v>
      </c>
      <c r="E65" s="35">
        <v>291335.21</v>
      </c>
      <c r="F65" s="95">
        <f t="shared" si="0"/>
        <v>39.82709637730691</v>
      </c>
      <c r="G65" s="18"/>
    </row>
    <row r="66" spans="1:6" ht="80.25" customHeight="1">
      <c r="A66" s="50" t="s">
        <v>16</v>
      </c>
      <c r="B66" s="67" t="s">
        <v>24</v>
      </c>
      <c r="C66" s="51"/>
      <c r="D66" s="57">
        <f>SUM(D67:D78)</f>
        <v>20843580</v>
      </c>
      <c r="E66" s="57">
        <f>SUM(E67:E78)</f>
        <v>6989379.93</v>
      </c>
      <c r="F66" s="95">
        <f t="shared" si="0"/>
        <v>33.53253102394118</v>
      </c>
    </row>
    <row r="67" spans="1:6" ht="252">
      <c r="A67" s="113" t="s">
        <v>31</v>
      </c>
      <c r="B67" s="111" t="s">
        <v>45</v>
      </c>
      <c r="C67" s="15" t="s">
        <v>76</v>
      </c>
      <c r="D67" s="34">
        <f>301000-201500+2667380-1840000+1475323</f>
        <v>2402203</v>
      </c>
      <c r="E67" s="34">
        <v>99500</v>
      </c>
      <c r="F67" s="95">
        <f t="shared" si="0"/>
        <v>4.142031293774923</v>
      </c>
    </row>
    <row r="68" spans="1:6" ht="63">
      <c r="A68" s="113"/>
      <c r="B68" s="111"/>
      <c r="C68" s="15" t="s">
        <v>46</v>
      </c>
      <c r="D68" s="34">
        <f>368090+541000</f>
        <v>909090</v>
      </c>
      <c r="E68" s="34">
        <v>97273.91</v>
      </c>
      <c r="F68" s="95">
        <f t="shared" si="0"/>
        <v>10.700140800140801</v>
      </c>
    </row>
    <row r="69" spans="1:6" ht="78.75">
      <c r="A69" s="113"/>
      <c r="B69" s="111"/>
      <c r="C69" s="15" t="s">
        <v>88</v>
      </c>
      <c r="D69" s="34">
        <v>238270</v>
      </c>
      <c r="E69" s="34">
        <v>153612</v>
      </c>
      <c r="F69" s="95">
        <f t="shared" si="0"/>
        <v>64.46971922608805</v>
      </c>
    </row>
    <row r="70" spans="1:6" ht="94.5">
      <c r="A70" s="113"/>
      <c r="B70" s="111"/>
      <c r="C70" s="15" t="s">
        <v>89</v>
      </c>
      <c r="D70" s="34">
        <f>509000+800000</f>
        <v>1309000</v>
      </c>
      <c r="E70" s="34">
        <v>107138.26</v>
      </c>
      <c r="F70" s="95">
        <f t="shared" si="0"/>
        <v>8.1847410236822</v>
      </c>
    </row>
    <row r="71" spans="1:6" ht="94.5">
      <c r="A71" s="113"/>
      <c r="B71" s="111"/>
      <c r="C71" s="15" t="s">
        <v>90</v>
      </c>
      <c r="D71" s="34">
        <v>1090000</v>
      </c>
      <c r="E71" s="34">
        <v>489076.2</v>
      </c>
      <c r="F71" s="95">
        <f t="shared" si="0"/>
        <v>44.869376146788994</v>
      </c>
    </row>
    <row r="72" spans="1:6" ht="94.5">
      <c r="A72" s="113"/>
      <c r="B72" s="111"/>
      <c r="C72" s="15" t="s">
        <v>47</v>
      </c>
      <c r="D72" s="34">
        <v>670000</v>
      </c>
      <c r="E72" s="34"/>
      <c r="F72" s="95">
        <f t="shared" si="0"/>
        <v>0</v>
      </c>
    </row>
    <row r="73" spans="1:6" ht="63">
      <c r="A73" s="113"/>
      <c r="B73" s="111"/>
      <c r="C73" s="15" t="s">
        <v>48</v>
      </c>
      <c r="D73" s="34">
        <v>924000</v>
      </c>
      <c r="E73" s="34">
        <v>579750.03</v>
      </c>
      <c r="F73" s="95">
        <f aca="true" t="shared" si="1" ref="F73:F79">E73/D73*100</f>
        <v>62.74350974025974</v>
      </c>
    </row>
    <row r="74" spans="1:6" ht="141.75">
      <c r="A74" s="113"/>
      <c r="B74" s="111"/>
      <c r="C74" s="15" t="s">
        <v>86</v>
      </c>
      <c r="D74" s="34">
        <f>6986880+259615+300000</f>
        <v>7546495</v>
      </c>
      <c r="E74" s="34">
        <v>2578885.53</v>
      </c>
      <c r="F74" s="95">
        <f t="shared" si="1"/>
        <v>34.17328879168408</v>
      </c>
    </row>
    <row r="75" spans="1:6" ht="94.5">
      <c r="A75" s="113"/>
      <c r="B75" s="111"/>
      <c r="C75" s="15" t="s">
        <v>81</v>
      </c>
      <c r="D75" s="34">
        <f>197000+308000-308000</f>
        <v>197000</v>
      </c>
      <c r="E75" s="34"/>
      <c r="F75" s="95">
        <f t="shared" si="1"/>
        <v>0</v>
      </c>
    </row>
    <row r="76" spans="1:6" ht="126" customHeight="1">
      <c r="A76" s="114"/>
      <c r="B76" s="112"/>
      <c r="C76" s="27" t="s">
        <v>38</v>
      </c>
      <c r="D76" s="36">
        <v>5294395</v>
      </c>
      <c r="E76" s="35">
        <v>2771017</v>
      </c>
      <c r="F76" s="95">
        <f t="shared" si="1"/>
        <v>52.3386902563938</v>
      </c>
    </row>
    <row r="77" spans="1:6" ht="63">
      <c r="A77" s="114"/>
      <c r="B77" s="112"/>
      <c r="C77" s="27" t="s">
        <v>30</v>
      </c>
      <c r="D77" s="36">
        <v>113127</v>
      </c>
      <c r="E77" s="35">
        <v>113127</v>
      </c>
      <c r="F77" s="95">
        <f t="shared" si="1"/>
        <v>100</v>
      </c>
    </row>
    <row r="78" spans="1:6" ht="78.75">
      <c r="A78" s="114"/>
      <c r="B78" s="112"/>
      <c r="C78" s="27" t="s">
        <v>36</v>
      </c>
      <c r="D78" s="36">
        <v>150000</v>
      </c>
      <c r="E78" s="35"/>
      <c r="F78" s="95">
        <f t="shared" si="1"/>
        <v>0</v>
      </c>
    </row>
    <row r="79" spans="1:6" ht="18.75">
      <c r="A79" s="32"/>
      <c r="B79" s="33" t="s">
        <v>1</v>
      </c>
      <c r="C79" s="27"/>
      <c r="D79" s="57">
        <f>D8+D10+D13+D16+D20+D31+D37+D40+D44+D46+D50+D52+D54+D58+D62+D64+D66</f>
        <v>231318753</v>
      </c>
      <c r="E79" s="57">
        <f>E8+E10+E13+E16+E20+E31+E37+E40+E44+E46+E50+E52+E54+E58+E62+E64+E66</f>
        <v>91075324.50999999</v>
      </c>
      <c r="F79" s="95">
        <f t="shared" si="1"/>
        <v>39.37221834755438</v>
      </c>
    </row>
    <row r="80" ht="18.75">
      <c r="A80" s="26"/>
    </row>
    <row r="81" spans="1:5" ht="18.75">
      <c r="A81" s="26"/>
      <c r="B81" s="97" t="s">
        <v>99</v>
      </c>
      <c r="E81" s="98"/>
    </row>
    <row r="82" spans="1:5" ht="18.75">
      <c r="A82" s="16"/>
      <c r="B82" s="99" t="s">
        <v>100</v>
      </c>
      <c r="C82" s="100"/>
      <c r="D82" s="100" t="s">
        <v>101</v>
      </c>
      <c r="E82" s="101"/>
    </row>
    <row r="83" spans="1:10" ht="18" customHeight="1">
      <c r="A83" s="16"/>
      <c r="C83" s="22"/>
      <c r="D83" s="22"/>
      <c r="E83" s="45"/>
      <c r="F83"/>
      <c r="G83" s="22"/>
      <c r="H83" s="20"/>
      <c r="J83" s="21"/>
    </row>
    <row r="84" ht="15.75" customHeight="1">
      <c r="A84" s="16"/>
    </row>
    <row r="85" spans="1:5" s="68" customFormat="1" ht="18.75">
      <c r="A85" s="70"/>
      <c r="B85" s="71"/>
      <c r="C85" s="72"/>
      <c r="D85" s="73"/>
      <c r="E85" s="74"/>
    </row>
    <row r="86" spans="1:5" ht="18.75">
      <c r="A86" s="16"/>
      <c r="B86" s="48"/>
      <c r="C86" s="9"/>
      <c r="D86" s="17"/>
      <c r="E86" s="17"/>
    </row>
    <row r="87" spans="1:5" s="68" customFormat="1" ht="18.75">
      <c r="A87" s="70"/>
      <c r="B87" s="71"/>
      <c r="C87" s="72"/>
      <c r="D87" s="73"/>
      <c r="E87" s="74"/>
    </row>
    <row r="88" spans="1:5" ht="18.75">
      <c r="A88" s="12"/>
      <c r="B88" s="48"/>
      <c r="C88" s="9"/>
      <c r="D88" s="10"/>
      <c r="E88" s="13"/>
    </row>
    <row r="89" spans="1:5" ht="18.75">
      <c r="A89" s="12"/>
      <c r="B89" s="6"/>
      <c r="C89" s="7"/>
      <c r="D89" s="8"/>
      <c r="E89" s="8"/>
    </row>
  </sheetData>
  <sheetProtection/>
  <mergeCells count="20">
    <mergeCell ref="F23:F24"/>
    <mergeCell ref="A59:A60"/>
    <mergeCell ref="D23:D24"/>
    <mergeCell ref="E23:E24"/>
    <mergeCell ref="B32:B35"/>
    <mergeCell ref="B59:B60"/>
    <mergeCell ref="A32:A35"/>
    <mergeCell ref="B67:B75"/>
    <mergeCell ref="B76:B78"/>
    <mergeCell ref="A67:A75"/>
    <mergeCell ref="A76:A78"/>
    <mergeCell ref="B11:B12"/>
    <mergeCell ref="A11:A12"/>
    <mergeCell ref="A21:A30"/>
    <mergeCell ref="B21:B30"/>
    <mergeCell ref="E1:F1"/>
    <mergeCell ref="A3:F3"/>
    <mergeCell ref="A5:A6"/>
    <mergeCell ref="B5:B6"/>
    <mergeCell ref="C5:F5"/>
  </mergeCells>
  <printOptions/>
  <pageMargins left="0.7874015748031497" right="0.07874015748031496" top="0.3937007874015748" bottom="0.15748031496062992" header="0.2755905511811024" footer="0.15748031496062992"/>
  <pageSetup horizontalDpi="600" verticalDpi="600" orientation="portrait" paperSize="9" scale="65" r:id="rId1"/>
  <headerFooter alignWithMargins="0">
    <oddFooter>&amp;C&amp;P</oddFooter>
  </headerFooter>
  <rowBreaks count="3" manualBreakCount="3">
    <brk id="18" max="5" man="1"/>
    <brk id="43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budobl4</cp:lastModifiedBy>
  <cp:lastPrinted>2016-10-17T14:01:56Z</cp:lastPrinted>
  <dcterms:created xsi:type="dcterms:W3CDTF">2006-10-20T14:29:12Z</dcterms:created>
  <dcterms:modified xsi:type="dcterms:W3CDTF">2016-11-08T11:37:10Z</dcterms:modified>
  <cp:category/>
  <cp:version/>
  <cp:contentType/>
  <cp:contentStatus/>
</cp:coreProperties>
</file>