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видатки" sheetId="1" r:id="rId1"/>
  </sheets>
  <definedNames>
    <definedName name="_xlnm.Print_Area" localSheetId="0">'видатки'!$A$2:$J$149</definedName>
  </definedNames>
  <calcPr fullCalcOnLoad="1"/>
</workbook>
</file>

<file path=xl/sharedStrings.xml><?xml version="1.0" encoding="utf-8"?>
<sst xmlns="http://schemas.openxmlformats.org/spreadsheetml/2006/main" count="301" uniqueCount="255">
  <si>
    <t>40</t>
  </si>
  <si>
    <t>Департамент  житлово-комунального господарства  та будівництва ЗОДА</t>
  </si>
  <si>
    <t>250909</t>
  </si>
  <si>
    <t>Повернення коштів, наданих для кредитування  громадян на будівництво (реконструкцію) та придбання житла</t>
  </si>
  <si>
    <t>53</t>
  </si>
  <si>
    <t>Департамент агропромислового розвитку ЗОДА</t>
  </si>
  <si>
    <t>250912</t>
  </si>
  <si>
    <t>Повернення коштів, наданих для кредитування індивідуальних сільських забудовників</t>
  </si>
  <si>
    <t>01</t>
  </si>
  <si>
    <t>Запорізька обласна рада</t>
  </si>
  <si>
    <t>010116</t>
  </si>
  <si>
    <t>Органи мiсцевого самоврядування</t>
  </si>
  <si>
    <t>180409</t>
  </si>
  <si>
    <t>Внески органів влади Автономної Республіки Крим та органів місцевого самоврядування у статутні капітали суб"єктів підприємницької діяльності</t>
  </si>
  <si>
    <t>03</t>
  </si>
  <si>
    <t>Запорізька обласна державна адміністрація</t>
  </si>
  <si>
    <t>070701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</si>
  <si>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</si>
  <si>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091214</t>
  </si>
  <si>
    <t>Iншi установи та заклади</t>
  </si>
  <si>
    <t>100206</t>
  </si>
  <si>
    <t>Готельне господарство</t>
  </si>
  <si>
    <t>250404</t>
  </si>
  <si>
    <t>Іншi видатки</t>
  </si>
  <si>
    <t>08</t>
  </si>
  <si>
    <t xml:space="preserve"> Управління з питань внутрішньої політики  та зв'язків з громадськістю ОДА</t>
  </si>
  <si>
    <t>10</t>
  </si>
  <si>
    <t>Департамент освіти і науки ЗОДА</t>
  </si>
  <si>
    <t>070301</t>
  </si>
  <si>
    <t>Загальноосвiтнi  школи-iнтернати, загальноосвітні санаторні школи-інтернати</t>
  </si>
  <si>
    <t>070304</t>
  </si>
  <si>
    <t>Спецiальнi загальноосвiтнi школи-iнтернати, школи та iншi заклади освiти для дiтей з вадами у фiзичному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</si>
  <si>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</si>
  <si>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</si>
  <si>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</si>
  <si>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Позашкiльнi заклади освiти, заходи iз позашкiльної роботи з дiтьми</t>
  </si>
  <si>
    <t>070501</t>
  </si>
  <si>
    <t>Професiйно-технiчнi  заклади освіти</t>
  </si>
  <si>
    <t>070601</t>
  </si>
  <si>
    <t>Вищi заклади освіти  I та II рiвнiв акредитацiї</t>
  </si>
  <si>
    <t>070602</t>
  </si>
  <si>
    <t>Вищi заклади освіти  III та IV рiвнiв акредитацiї</t>
  </si>
  <si>
    <t>070802</t>
  </si>
  <si>
    <t>Методична робота, iншi заходи у сфері народної освiти</t>
  </si>
  <si>
    <t>070806</t>
  </si>
  <si>
    <t>Iншi заклади освiти</t>
  </si>
  <si>
    <t>070807</t>
  </si>
  <si>
    <t>Інші  освітні програми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</si>
  <si>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</si>
  <si>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</si>
  <si>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11</t>
  </si>
  <si>
    <t>Управління молоді, фізичної культури та спорту ЗОДА</t>
  </si>
  <si>
    <t>080400</t>
  </si>
  <si>
    <t>Спецiалiзованi полiклiнiки (в т.ч. диспансери, медико-санiтарнi частини, пересувнi консультативнi дiагностичнi центри  тощо, якi не мають лiжкового фонду)</t>
  </si>
  <si>
    <t>091103</t>
  </si>
  <si>
    <t>Соціальні програми i заходи державних органiв у справах молоді</t>
  </si>
  <si>
    <t>091105</t>
  </si>
  <si>
    <t>Утримання клубiв пiдлiткiв за мiсцем проживання</t>
  </si>
  <si>
    <t>091106</t>
  </si>
  <si>
    <t>Iншi видатки</t>
  </si>
  <si>
    <t>130102</t>
  </si>
  <si>
    <t>Проведення навчально-тренувальних зборiв i змагань</t>
  </si>
  <si>
    <t>130104</t>
  </si>
  <si>
    <t>Видатки на утримання центрiв з iнвалiдного спорту i реабiлiтацiйних шкiл</t>
  </si>
  <si>
    <t>130105</t>
  </si>
  <si>
    <t>Проведення навчально-тренувальних зборiв i змагань та заходiв з iнвалiдного спорту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</si>
  <si>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</si>
  <si>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</si>
  <si>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</si>
  <si>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шкiл</t>
  </si>
  <si>
    <t>130113</t>
  </si>
  <si>
    <t>Централiзованi бухгалтерiї</t>
  </si>
  <si>
    <t>130114</t>
  </si>
  <si>
    <t>Забезпечення підготовки спортсменів вищих категорій школами вищої спортивної майстерності</t>
  </si>
  <si>
    <t>130115</t>
  </si>
  <si>
    <t>Центри "Спорт для всіх" та заходи з фізичної культури</t>
  </si>
  <si>
    <t>130203</t>
  </si>
  <si>
    <t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</t>
  </si>
  <si>
    <t>130205</t>
  </si>
  <si>
    <t>Фiнансова пiдтримка спортивних споруд, які належать громадським організаціям фізкультурно-спортивної спрямованості</t>
  </si>
  <si>
    <t>14</t>
  </si>
  <si>
    <t>Департамент охорони здоров'я ЗОДА</t>
  </si>
  <si>
    <t>080101</t>
  </si>
  <si>
    <t>Лікарні</t>
  </si>
  <si>
    <t>080102</t>
  </si>
  <si>
    <t>Територiальнi медичнi об'єднання</t>
  </si>
  <si>
    <t>080201</t>
  </si>
  <si>
    <t>Спецiалiзованi лiкарнi та iншi спецiалiзованi заклади (центри, диспансери, госпiталi для iнвалiдiв ВВВ, лепрозорiї, медико-санiтарнi частини  тощо, що мають лiжкову мережу)</t>
  </si>
  <si>
    <t>080203</t>
  </si>
  <si>
    <t>Перинатальні центри, пологовi будинки</t>
  </si>
  <si>
    <t>080206</t>
  </si>
  <si>
    <t>Санаторiї медичної реабiлiтацiї</t>
  </si>
  <si>
    <t>080207</t>
  </si>
  <si>
    <t>Будинки дитини</t>
  </si>
  <si>
    <t>080704</t>
  </si>
  <si>
    <t>Центри здоров'я i заходи у сфері санiтарної освiти</t>
  </si>
  <si>
    <t>081001</t>
  </si>
  <si>
    <t>Медико-соцiальнi експертнi комiсiї</t>
  </si>
  <si>
    <t>081002</t>
  </si>
  <si>
    <t>Iншi заходи по охоронi здоров'я</t>
  </si>
  <si>
    <t>081009</t>
  </si>
  <si>
    <t>Забезпечення централізованих заходів з лікування хворих на цукровий та нецукровий діабет</t>
  </si>
  <si>
    <t>110201</t>
  </si>
  <si>
    <t>Бiблiотеки</t>
  </si>
  <si>
    <t>15</t>
  </si>
  <si>
    <t>Департамент соціального захисту населення ЗОДА</t>
  </si>
  <si>
    <t>090212</t>
  </si>
  <si>
    <t>Пільги на медичне обслуговування громадянам, які постраждали внаслідок Чорнобильської катастрофи</t>
  </si>
  <si>
    <t>090403</t>
  </si>
  <si>
    <t>Виплата компенсацiї реабiлiтованим</t>
  </si>
  <si>
    <t>090412</t>
  </si>
  <si>
    <t>Iншi видатки на соціальний захист населення</t>
  </si>
  <si>
    <t>090417</t>
  </si>
  <si>
    <t>Витрати на поховання учасників бойових дій та інвалідів війни</t>
  </si>
  <si>
    <t>090601</t>
  </si>
  <si>
    <t>Будинки-iнтернати для малолiтнiх iнвалiдiв</t>
  </si>
  <si>
    <t>090901</t>
  </si>
  <si>
    <t>Будинки-iнтернати (пансіонати) для літніх людей та iнвалiдiв системи соцiального захисту</t>
  </si>
  <si>
    <t>091101</t>
  </si>
  <si>
    <t>Утримання центрiв соцiальних служб для сім`ї, дітей та молоді</t>
  </si>
  <si>
    <t>091102</t>
  </si>
  <si>
    <t>Програми i заходи центрiв соцiальних служб для сім`ї, дітей та  молодi</t>
  </si>
  <si>
    <t>091206</t>
  </si>
  <si>
    <t>Центри соціальної реабілітації дітей - інвалідів;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</si>
  <si>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</si>
  <si>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</si>
  <si>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091212</t>
  </si>
  <si>
    <t>Обробка інформації з нарахування та виплати допомог і компенсацій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</si>
  <si>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</si>
  <si>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</si>
  <si>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</si>
  <si>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І та ІІ груп</t>
  </si>
  <si>
    <t>20</t>
  </si>
  <si>
    <t>Служба у справах  дітей ЗОДА</t>
  </si>
  <si>
    <t>090700</t>
  </si>
  <si>
    <t>Утримання закладів, що надають соціальні послуги дітям, які опинились в складних життєвих обставинах</t>
  </si>
  <si>
    <t>090802</t>
  </si>
  <si>
    <t>Інші програми соціального захисту дітей</t>
  </si>
  <si>
    <t>24</t>
  </si>
  <si>
    <t>Департамент культури, туризму, національностей та релігій ЗОДА</t>
  </si>
  <si>
    <t>110101</t>
  </si>
  <si>
    <t>Творчi спiлки</t>
  </si>
  <si>
    <t>110102</t>
  </si>
  <si>
    <t>Театри</t>
  </si>
  <si>
    <t>110103</t>
  </si>
  <si>
    <t>Фiлармонiї, музичнi колективи i ансамблi та iншi мистецькі  заклади та заходи</t>
  </si>
  <si>
    <t>110104</t>
  </si>
  <si>
    <t>Видатки на заходи, передбаченi державними i мiсцевими програмами розвитку культури i мистецтва</t>
  </si>
  <si>
    <t>110202</t>
  </si>
  <si>
    <t>Музеї i виставки</t>
  </si>
  <si>
    <t>110502</t>
  </si>
  <si>
    <t>Iншi культурно-освiтнi заклади та заходи</t>
  </si>
  <si>
    <t>30</t>
  </si>
  <si>
    <t>Управління у справах преси та інформації ЗОДА</t>
  </si>
  <si>
    <t>120100</t>
  </si>
  <si>
    <t>Телебачення i радiомовлення</t>
  </si>
  <si>
    <t>120201</t>
  </si>
  <si>
    <t>Перiодичнi видання (газети та журнали)</t>
  </si>
  <si>
    <t>120300</t>
  </si>
  <si>
    <t>Книговидання</t>
  </si>
  <si>
    <t>100101</t>
  </si>
  <si>
    <t>Житлово-експлуатацiйне господарство</t>
  </si>
  <si>
    <t>100202</t>
  </si>
  <si>
    <t>Водопровiдно - каналiзацiйне господарство</t>
  </si>
  <si>
    <t>100209</t>
  </si>
  <si>
    <t>Заходи, пов"язані з поліпшенням питної води</t>
  </si>
  <si>
    <t>150101</t>
  </si>
  <si>
    <t>Капiтальнi вкладення</t>
  </si>
  <si>
    <t>180107</t>
  </si>
  <si>
    <t>Фiнансування енергозберiгаючих заходiв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</si>
  <si>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</si>
  <si>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</si>
  <si>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47</t>
  </si>
  <si>
    <t>Управління капітального будівництва ЗОДА</t>
  </si>
  <si>
    <t>150122</t>
  </si>
  <si>
    <t>Інвестиційні проекти</t>
  </si>
  <si>
    <t>170703</t>
  </si>
  <si>
    <t>Видатки на проведення робіт, пов"язаних з будiвництвом, реконструкцiєю, ремонтом та утриманням автомобiльних дорiг</t>
  </si>
  <si>
    <t>240601</t>
  </si>
  <si>
    <t>Охорона та раціональне використання природних ресурсів</t>
  </si>
  <si>
    <t>51</t>
  </si>
  <si>
    <t>Департамент промисловості та розвитку інфраструктури ЗОДА</t>
  </si>
  <si>
    <t>100201</t>
  </si>
  <si>
    <t>Тепловi мережi</t>
  </si>
  <si>
    <t>170103</t>
  </si>
  <si>
    <t>Інші заходи у сфері автомобільного транспорту</t>
  </si>
  <si>
    <t>160903</t>
  </si>
  <si>
    <t>Програми в галузі сільського господарства, лісового господарства, рибальства та мисливства</t>
  </si>
  <si>
    <t>160904</t>
  </si>
  <si>
    <t>Заходи з проведення лабораторно-діагностичних, лікувально-профілактичних робіт, утримання ветеринарних лікарень та ветеринарних лабораторій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</si>
  <si>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</si>
  <si>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</si>
  <si>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60</t>
  </si>
  <si>
    <t>Департамент екології та природних ресурсів ЗОДА</t>
  </si>
  <si>
    <t>200100</t>
  </si>
  <si>
    <t>Охорона i рацiональне використання водних ресурсiв</t>
  </si>
  <si>
    <t>240602</t>
  </si>
  <si>
    <t>Утилізація відходів</t>
  </si>
  <si>
    <t>67</t>
  </si>
  <si>
    <t>Департамент з питань цивільного захисту населення ЗОДА</t>
  </si>
  <si>
    <t>210105</t>
  </si>
  <si>
    <t>Видатки на запобігання та лiквiдацiю надзвичайних ситуацiй та наслiдкiв стихiйного лиха</t>
  </si>
  <si>
    <t>73</t>
  </si>
  <si>
    <t>Департамент економічного розвитку і торгівлі ЗОДА</t>
  </si>
  <si>
    <t>180404</t>
  </si>
  <si>
    <t>Підтримка малого і середнього підприємництва</t>
  </si>
  <si>
    <t>76</t>
  </si>
  <si>
    <t>Департамент фінансів ЗОДА(в частині міжбюджетних транфертів, резервного фонду)</t>
  </si>
  <si>
    <t>250102</t>
  </si>
  <si>
    <t>Резервний фонд</t>
  </si>
  <si>
    <t>250301</t>
  </si>
  <si>
    <t>Реверсна дотація</t>
  </si>
  <si>
    <t>250313</t>
  </si>
  <si>
    <t>Стабілізаційна дотація</t>
  </si>
  <si>
    <t>250315</t>
  </si>
  <si>
    <t>Інші додаткові дотації</t>
  </si>
  <si>
    <t>250326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</si>
  <si>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</si>
  <si>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</si>
  <si>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</si>
  <si>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</si>
  <si>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</si>
  <si>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250336</t>
  </si>
  <si>
    <t>Освітня субвенція з державного бюджету місцевим бюджетам</t>
  </si>
  <si>
    <t>250339</t>
  </si>
  <si>
    <t>Медична субвенція з державного бюджету місцевим бюджетам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</si>
  <si>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</si>
  <si>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</si>
  <si>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250362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</si>
  <si>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</si>
  <si>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</si>
  <si>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</t>
  </si>
  <si>
    <t>250380</t>
  </si>
  <si>
    <t>Інші субвенції</t>
  </si>
  <si>
    <t>250384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</si>
  <si>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</si>
  <si>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</si>
  <si>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</si>
  <si>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250908</t>
  </si>
  <si>
    <t>Надання пiльгового довгострокового кредиту громадянам на будiвництво (реконструкцiю) та  придбання житла</t>
  </si>
  <si>
    <t>250911</t>
  </si>
  <si>
    <t>Надання державного пiльгового кредиту iндивiдуальним сiльським забудовникам</t>
  </si>
  <si>
    <t>Всього :</t>
  </si>
  <si>
    <t>тис.грн.</t>
  </si>
  <si>
    <t>Код</t>
  </si>
  <si>
    <t>Назва</t>
  </si>
  <si>
    <t>Загальний фонд</t>
  </si>
  <si>
    <t>Спеціальний фонд</t>
  </si>
  <si>
    <t>Розпис на рік з урахуванням змін</t>
  </si>
  <si>
    <t>Виконання плану</t>
  </si>
  <si>
    <t xml:space="preserve"> %</t>
  </si>
  <si>
    <t xml:space="preserve"> + / -</t>
  </si>
  <si>
    <t>Аналіз виконання видаткової частини обласного бюджету за тимчасовою класифікацією за 2016 рік.</t>
  </si>
  <si>
    <t>Виконано за 2016 р.</t>
  </si>
  <si>
    <t>Виконано за  2016 р.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</si>
</sst>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_);\-#,##0.00"/>
    <numFmt numFmtId="165" formatCode="#,##0.0_);\-#,##0.0"/>
    <numFmt numFmtId="166" formatCode="0.000"/>
    <numFmt numFmtId="167" formatCode="#,##0.000"/>
  </numFmts>
  <fonts count="7">
    <font>
      <sz val="10"/>
      <color indexed="8"/>
      <name val="MS Sans Serif"/>
      <family val="0"/>
    </font>
    <font>
      <b/>
      <sz val="13.55"/>
      <color indexed="8"/>
      <name val="Times New Roman"/>
      <family val="0"/>
    </font>
    <font>
      <sz val="7.8"/>
      <color indexed="8"/>
      <name val="Times New Roman"/>
      <family val="0"/>
    </font>
    <font>
      <sz val="8"/>
      <name val="MS Sans Serif"/>
      <family val="0"/>
    </font>
    <font>
      <b/>
      <sz val="10"/>
      <color indexed="8"/>
      <name val="MS Sans Serif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 horizontal="centerContinuous" wrapText="1"/>
      <protection/>
    </xf>
    <xf numFmtId="167" fontId="0" fillId="0" borderId="0" xfId="0" applyNumberForma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 wrapText="1"/>
      <protection/>
    </xf>
    <xf numFmtId="167" fontId="6" fillId="0" borderId="0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 applyProtection="1">
      <alignment horizontal="centerContinuous" wrapText="1"/>
      <protection/>
    </xf>
    <xf numFmtId="167" fontId="5" fillId="0" borderId="1" xfId="0" applyNumberFormat="1" applyFont="1" applyFill="1" applyBorder="1" applyAlignment="1" applyProtection="1">
      <alignment horizontal="centerContinuous" wrapText="1"/>
      <protection/>
    </xf>
    <xf numFmtId="167" fontId="5" fillId="0" borderId="1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Alignment="1">
      <alignment horizontal="left" vertical="center"/>
    </xf>
    <xf numFmtId="167" fontId="4" fillId="0" borderId="0" xfId="0" applyNumberFormat="1" applyFont="1" applyFill="1" applyBorder="1" applyAlignment="1" applyProtection="1">
      <alignment/>
      <protection/>
    </xf>
    <xf numFmtId="167" fontId="5" fillId="0" borderId="0" xfId="0" applyNumberFormat="1" applyFont="1" applyAlignment="1">
      <alignment horizontal="left" vertical="center"/>
    </xf>
    <xf numFmtId="167" fontId="5" fillId="0" borderId="0" xfId="0" applyNumberFormat="1" applyFont="1" applyAlignment="1">
      <alignment vertical="center" wrapText="1"/>
    </xf>
    <xf numFmtId="167" fontId="0" fillId="0" borderId="0" xfId="0" applyNumberFormat="1" applyFill="1" applyBorder="1" applyAlignment="1" applyProtection="1">
      <alignment wrapText="1"/>
      <protection/>
    </xf>
    <xf numFmtId="4" fontId="5" fillId="0" borderId="0" xfId="0" applyNumberFormat="1" applyFont="1" applyFill="1" applyBorder="1" applyAlignment="1" applyProtection="1">
      <alignment horizontal="centerContinuous" wrapText="1"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 horizontal="centerContinuous" wrapText="1"/>
      <protection/>
    </xf>
    <xf numFmtId="4" fontId="5" fillId="0" borderId="1" xfId="0" applyNumberFormat="1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167" fontId="6" fillId="0" borderId="1" xfId="0" applyNumberFormat="1" applyFont="1" applyBorder="1" applyAlignment="1">
      <alignment horizontal="left" vertical="center"/>
    </xf>
    <xf numFmtId="167" fontId="6" fillId="0" borderId="1" xfId="0" applyNumberFormat="1" applyFont="1" applyBorder="1" applyAlignment="1">
      <alignment horizontal="left" vertical="center" wrapText="1"/>
    </xf>
    <xf numFmtId="167" fontId="6" fillId="0" borderId="1" xfId="0" applyNumberFormat="1" applyFont="1" applyFill="1" applyBorder="1" applyAlignment="1" applyProtection="1">
      <alignment/>
      <protection/>
    </xf>
    <xf numFmtId="4" fontId="6" fillId="0" borderId="1" xfId="0" applyNumberFormat="1" applyFont="1" applyFill="1" applyBorder="1" applyAlignment="1" applyProtection="1">
      <alignment/>
      <protection/>
    </xf>
    <xf numFmtId="167" fontId="5" fillId="0" borderId="1" xfId="0" applyNumberFormat="1" applyFont="1" applyBorder="1" applyAlignment="1">
      <alignment horizontal="left" vertical="center"/>
    </xf>
    <xf numFmtId="167" fontId="5" fillId="0" borderId="1" xfId="0" applyNumberFormat="1" applyFont="1" applyBorder="1" applyAlignment="1">
      <alignment vertical="center" wrapText="1"/>
    </xf>
    <xf numFmtId="167" fontId="5" fillId="0" borderId="1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7"/>
  <sheetViews>
    <sheetView tabSelected="1" workbookViewId="0" topLeftCell="A145">
      <selection activeCell="K15" sqref="K15"/>
    </sheetView>
  </sheetViews>
  <sheetFormatPr defaultColWidth="9.140625" defaultRowHeight="12.75"/>
  <cols>
    <col min="1" max="1" width="11.421875" style="2" customWidth="1"/>
    <col min="2" max="2" width="45.57421875" style="13" customWidth="1"/>
    <col min="3" max="3" width="14.421875" style="2" customWidth="1"/>
    <col min="4" max="4" width="15.421875" style="2" customWidth="1"/>
    <col min="5" max="5" width="11.421875" style="18" customWidth="1"/>
    <col min="6" max="7" width="15.140625" style="2" customWidth="1"/>
    <col min="8" max="8" width="14.7109375" style="2" customWidth="1"/>
    <col min="9" max="9" width="12.421875" style="18" customWidth="1"/>
    <col min="10" max="10" width="15.57421875" style="2" customWidth="1"/>
    <col min="11" max="11" width="11.421875" style="2" customWidth="1"/>
    <col min="12" max="13" width="18.7109375" style="2" customWidth="1"/>
    <col min="14" max="16384" width="11.421875" style="2" customWidth="1"/>
  </cols>
  <sheetData>
    <row r="2" spans="1:10" ht="15">
      <c r="A2" s="1" t="s">
        <v>252</v>
      </c>
      <c r="B2" s="1"/>
      <c r="C2" s="1"/>
      <c r="D2" s="1"/>
      <c r="E2" s="14"/>
      <c r="F2" s="1"/>
      <c r="G2" s="1"/>
      <c r="H2" s="1"/>
      <c r="I2" s="14"/>
      <c r="J2" s="1"/>
    </row>
    <row r="3" spans="1:10" ht="15">
      <c r="A3" s="3"/>
      <c r="B3" s="4"/>
      <c r="C3" s="3"/>
      <c r="D3" s="5"/>
      <c r="E3" s="15"/>
      <c r="F3" s="3"/>
      <c r="G3" s="3"/>
      <c r="H3" s="3"/>
      <c r="I3" s="15"/>
      <c r="J3" s="3" t="s">
        <v>243</v>
      </c>
    </row>
    <row r="4" spans="1:10" ht="15">
      <c r="A4" s="6" t="s">
        <v>244</v>
      </c>
      <c r="B4" s="6" t="s">
        <v>245</v>
      </c>
      <c r="C4" s="6" t="s">
        <v>246</v>
      </c>
      <c r="D4" s="6"/>
      <c r="E4" s="16"/>
      <c r="F4" s="6"/>
      <c r="G4" s="6" t="s">
        <v>247</v>
      </c>
      <c r="H4" s="6"/>
      <c r="I4" s="16"/>
      <c r="J4" s="6"/>
    </row>
    <row r="5" spans="1:10" ht="45">
      <c r="A5" s="6"/>
      <c r="B5" s="6"/>
      <c r="C5" s="6" t="s">
        <v>248</v>
      </c>
      <c r="D5" s="7" t="s">
        <v>253</v>
      </c>
      <c r="E5" s="16" t="s">
        <v>249</v>
      </c>
      <c r="F5" s="6"/>
      <c r="G5" s="6" t="s">
        <v>248</v>
      </c>
      <c r="H5" s="7" t="s">
        <v>254</v>
      </c>
      <c r="I5" s="16" t="s">
        <v>249</v>
      </c>
      <c r="J5" s="6"/>
    </row>
    <row r="6" spans="1:10" ht="15">
      <c r="A6" s="6"/>
      <c r="B6" s="6"/>
      <c r="C6" s="6"/>
      <c r="D6" s="6"/>
      <c r="E6" s="17" t="s">
        <v>250</v>
      </c>
      <c r="F6" s="8" t="s">
        <v>251</v>
      </c>
      <c r="G6" s="6"/>
      <c r="H6" s="6"/>
      <c r="I6" s="17" t="s">
        <v>250</v>
      </c>
      <c r="J6" s="8" t="s">
        <v>251</v>
      </c>
    </row>
    <row r="7" spans="1:10" s="10" customFormat="1" ht="14.25">
      <c r="A7" s="21" t="s">
        <v>8</v>
      </c>
      <c r="B7" s="22" t="s">
        <v>9</v>
      </c>
      <c r="C7" s="23">
        <f>SUM(C8:C9)</f>
        <v>22152.27</v>
      </c>
      <c r="D7" s="23">
        <f>SUM(D8:D9)</f>
        <v>21503.29813</v>
      </c>
      <c r="E7" s="24">
        <f aca="true" t="shared" si="0" ref="E7:E12">D7*100/C7</f>
        <v>97.07040465830364</v>
      </c>
      <c r="F7" s="23">
        <f aca="true" t="shared" si="1" ref="F7:F71">D7-C7</f>
        <v>-648.9718700000012</v>
      </c>
      <c r="G7" s="23">
        <f>SUM(G8:G9)</f>
        <v>3964.6</v>
      </c>
      <c r="H7" s="23">
        <f>SUM(H8:H9)</f>
        <v>1609.1679</v>
      </c>
      <c r="I7" s="24">
        <f aca="true" t="shared" si="2" ref="I7:I19">H7*100/G7</f>
        <v>40.58840488321646</v>
      </c>
      <c r="J7" s="23">
        <f aca="true" t="shared" si="3" ref="J7:J67">H7-G7</f>
        <v>-2355.4321</v>
      </c>
    </row>
    <row r="8" spans="1:20" ht="15">
      <c r="A8" s="25" t="s">
        <v>10</v>
      </c>
      <c r="B8" s="26" t="s">
        <v>11</v>
      </c>
      <c r="C8" s="27">
        <v>22152.27</v>
      </c>
      <c r="D8" s="27">
        <v>21503.29813</v>
      </c>
      <c r="E8" s="28">
        <f t="shared" si="0"/>
        <v>97.07040465830364</v>
      </c>
      <c r="F8" s="27">
        <f t="shared" si="1"/>
        <v>-648.9718700000012</v>
      </c>
      <c r="G8" s="27">
        <v>2759.6</v>
      </c>
      <c r="H8" s="27">
        <v>1549.1679</v>
      </c>
      <c r="I8" s="28">
        <f t="shared" si="2"/>
        <v>56.137407595303664</v>
      </c>
      <c r="J8" s="27">
        <f t="shared" si="3"/>
        <v>-1210.4321</v>
      </c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60">
      <c r="A9" s="25" t="s">
        <v>12</v>
      </c>
      <c r="B9" s="26" t="s">
        <v>13</v>
      </c>
      <c r="C9" s="27">
        <v>0</v>
      </c>
      <c r="D9" s="27">
        <v>0</v>
      </c>
      <c r="E9" s="28"/>
      <c r="F9" s="27">
        <f t="shared" si="1"/>
        <v>0</v>
      </c>
      <c r="G9" s="27">
        <v>1205</v>
      </c>
      <c r="H9" s="27">
        <v>60</v>
      </c>
      <c r="I9" s="28">
        <f t="shared" si="2"/>
        <v>4.979253112033195</v>
      </c>
      <c r="J9" s="27">
        <f t="shared" si="3"/>
        <v>-1145</v>
      </c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10" s="10" customFormat="1" ht="14.25">
      <c r="A10" s="21" t="s">
        <v>14</v>
      </c>
      <c r="B10" s="22" t="s">
        <v>15</v>
      </c>
      <c r="C10" s="23">
        <f>SUM(C11:C14)</f>
        <v>3021.723</v>
      </c>
      <c r="D10" s="23">
        <f>SUM(D11:D14)</f>
        <v>2890.53605</v>
      </c>
      <c r="E10" s="24">
        <f t="shared" si="0"/>
        <v>95.65853819162115</v>
      </c>
      <c r="F10" s="23">
        <f t="shared" si="1"/>
        <v>-131.1869499999998</v>
      </c>
      <c r="G10" s="23">
        <f>SUM(G11:G14)</f>
        <v>156.7</v>
      </c>
      <c r="H10" s="23">
        <f>SUM(H11:H14)</f>
        <v>134.10456</v>
      </c>
      <c r="I10" s="24">
        <f t="shared" si="2"/>
        <v>85.58044671346522</v>
      </c>
      <c r="J10" s="23">
        <f t="shared" si="3"/>
        <v>-22.595439999999996</v>
      </c>
    </row>
    <row r="11" spans="1:20" ht="60">
      <c r="A11" s="25" t="s">
        <v>16</v>
      </c>
      <c r="B11" s="26" t="s">
        <v>17</v>
      </c>
      <c r="C11" s="27">
        <v>1783.047</v>
      </c>
      <c r="D11" s="27">
        <v>1763.53562</v>
      </c>
      <c r="E11" s="28">
        <f t="shared" si="0"/>
        <v>98.90572822813981</v>
      </c>
      <c r="F11" s="27">
        <f t="shared" si="1"/>
        <v>-19.511379999999917</v>
      </c>
      <c r="G11" s="27">
        <v>68.7</v>
      </c>
      <c r="H11" s="27">
        <v>46.267</v>
      </c>
      <c r="I11" s="28">
        <f t="shared" si="2"/>
        <v>67.34643377001457</v>
      </c>
      <c r="J11" s="27">
        <f t="shared" si="3"/>
        <v>-22.433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>
      <c r="A12" s="25" t="s">
        <v>18</v>
      </c>
      <c r="B12" s="26" t="s">
        <v>19</v>
      </c>
      <c r="C12" s="27">
        <v>1138.676</v>
      </c>
      <c r="D12" s="27">
        <v>1027.00043</v>
      </c>
      <c r="E12" s="28">
        <f t="shared" si="0"/>
        <v>90.19250691153586</v>
      </c>
      <c r="F12" s="27">
        <f t="shared" si="1"/>
        <v>-111.67556999999988</v>
      </c>
      <c r="G12" s="27">
        <v>88</v>
      </c>
      <c r="H12" s="27">
        <v>87.83756</v>
      </c>
      <c r="I12" s="28">
        <f t="shared" si="2"/>
        <v>99.81540909090909</v>
      </c>
      <c r="J12" s="27">
        <f t="shared" si="3"/>
        <v>-0.1624400000000037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">
      <c r="A13" s="25" t="s">
        <v>20</v>
      </c>
      <c r="B13" s="26" t="s">
        <v>21</v>
      </c>
      <c r="C13" s="27">
        <v>100</v>
      </c>
      <c r="D13" s="27">
        <v>100</v>
      </c>
      <c r="E13" s="28">
        <f aca="true" t="shared" si="4" ref="E13:E25">D13*100/C13</f>
        <v>100</v>
      </c>
      <c r="F13" s="27">
        <f t="shared" si="1"/>
        <v>0</v>
      </c>
      <c r="G13" s="27">
        <v>0</v>
      </c>
      <c r="H13" s="27">
        <v>0</v>
      </c>
      <c r="I13" s="28"/>
      <c r="J13" s="27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">
      <c r="A14" s="25" t="s">
        <v>22</v>
      </c>
      <c r="B14" s="26" t="s">
        <v>23</v>
      </c>
      <c r="C14" s="27">
        <v>0</v>
      </c>
      <c r="D14" s="27">
        <v>0</v>
      </c>
      <c r="E14" s="28"/>
      <c r="F14" s="27">
        <f t="shared" si="1"/>
        <v>0</v>
      </c>
      <c r="G14" s="27">
        <v>0</v>
      </c>
      <c r="H14" s="27">
        <v>0</v>
      </c>
      <c r="I14" s="28"/>
      <c r="J14" s="27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10" s="10" customFormat="1" ht="28.5">
      <c r="A15" s="21" t="s">
        <v>24</v>
      </c>
      <c r="B15" s="22" t="s">
        <v>25</v>
      </c>
      <c r="C15" s="23">
        <f>C16</f>
        <v>815.983</v>
      </c>
      <c r="D15" s="23">
        <f>D16</f>
        <v>815.54218</v>
      </c>
      <c r="E15" s="24">
        <f t="shared" si="4"/>
        <v>99.94597681569348</v>
      </c>
      <c r="F15" s="23">
        <f t="shared" si="1"/>
        <v>-0.44081999999991694</v>
      </c>
      <c r="G15" s="23">
        <v>0</v>
      </c>
      <c r="H15" s="23">
        <v>0</v>
      </c>
      <c r="I15" s="28"/>
      <c r="J15" s="27"/>
    </row>
    <row r="16" spans="1:20" ht="15">
      <c r="A16" s="25" t="s">
        <v>22</v>
      </c>
      <c r="B16" s="26" t="s">
        <v>23</v>
      </c>
      <c r="C16" s="27">
        <v>815.983</v>
      </c>
      <c r="D16" s="27">
        <v>815.54218</v>
      </c>
      <c r="E16" s="28">
        <f t="shared" si="4"/>
        <v>99.94597681569348</v>
      </c>
      <c r="F16" s="27">
        <f t="shared" si="1"/>
        <v>-0.44081999999991694</v>
      </c>
      <c r="G16" s="27">
        <v>0</v>
      </c>
      <c r="H16" s="27">
        <v>0</v>
      </c>
      <c r="I16" s="28"/>
      <c r="J16" s="27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10" s="10" customFormat="1" ht="14.25">
      <c r="A17" s="21" t="s">
        <v>26</v>
      </c>
      <c r="B17" s="22" t="s">
        <v>27</v>
      </c>
      <c r="C17" s="23">
        <f>SUM(C18:C29)</f>
        <v>662786.935</v>
      </c>
      <c r="D17" s="23">
        <f>SUM(D18:D29)</f>
        <v>647666.2838300001</v>
      </c>
      <c r="E17" s="24">
        <f t="shared" si="4"/>
        <v>97.71862564400126</v>
      </c>
      <c r="F17" s="23">
        <f t="shared" si="1"/>
        <v>-15120.651169999968</v>
      </c>
      <c r="G17" s="23">
        <f>SUM(G18:G29)</f>
        <v>120964.909</v>
      </c>
      <c r="H17" s="23">
        <f>SUM(H18:H29)</f>
        <v>91966.57405</v>
      </c>
      <c r="I17" s="24">
        <f t="shared" si="2"/>
        <v>76.02748169719203</v>
      </c>
      <c r="J17" s="23">
        <f t="shared" si="3"/>
        <v>-28998.334950000004</v>
      </c>
    </row>
    <row r="18" spans="1:20" ht="30">
      <c r="A18" s="25" t="s">
        <v>28</v>
      </c>
      <c r="B18" s="26" t="s">
        <v>29</v>
      </c>
      <c r="C18" s="27">
        <v>155149.104</v>
      </c>
      <c r="D18" s="27">
        <v>151138.89457</v>
      </c>
      <c r="E18" s="28">
        <f t="shared" si="4"/>
        <v>97.41525453476032</v>
      </c>
      <c r="F18" s="27">
        <f t="shared" si="1"/>
        <v>-4010.209429999988</v>
      </c>
      <c r="G18" s="27">
        <v>8268.869</v>
      </c>
      <c r="H18" s="27">
        <v>8985.528960000001</v>
      </c>
      <c r="I18" s="28">
        <f t="shared" si="2"/>
        <v>108.66696473241988</v>
      </c>
      <c r="J18" s="27">
        <f t="shared" si="3"/>
        <v>716.6599600000009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45">
      <c r="A19" s="25" t="s">
        <v>30</v>
      </c>
      <c r="B19" s="26" t="s">
        <v>31</v>
      </c>
      <c r="C19" s="27">
        <v>265895.848</v>
      </c>
      <c r="D19" s="27">
        <v>261718.48203</v>
      </c>
      <c r="E19" s="28">
        <f t="shared" si="4"/>
        <v>98.42894652119578</v>
      </c>
      <c r="F19" s="27">
        <f t="shared" si="1"/>
        <v>-4177.365969999984</v>
      </c>
      <c r="G19" s="27">
        <v>17102.256</v>
      </c>
      <c r="H19" s="27">
        <v>17851.25677</v>
      </c>
      <c r="I19" s="28">
        <f t="shared" si="2"/>
        <v>104.3795436695603</v>
      </c>
      <c r="J19" s="27">
        <f t="shared" si="3"/>
        <v>749.0007699999987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90">
      <c r="A20" s="25" t="s">
        <v>32</v>
      </c>
      <c r="B20" s="26" t="s">
        <v>33</v>
      </c>
      <c r="C20" s="27">
        <v>55290.418</v>
      </c>
      <c r="D20" s="27">
        <v>52791.60278</v>
      </c>
      <c r="E20" s="28">
        <f t="shared" si="4"/>
        <v>95.48056370273778</v>
      </c>
      <c r="F20" s="27">
        <f t="shared" si="1"/>
        <v>-2498.8152199999968</v>
      </c>
      <c r="G20" s="27">
        <v>8326.742</v>
      </c>
      <c r="H20" s="27">
        <v>8529.96168</v>
      </c>
      <c r="I20" s="28">
        <f aca="true" t="shared" si="5" ref="I20:I35">H20*100/G20</f>
        <v>102.44056655051881</v>
      </c>
      <c r="J20" s="27">
        <f t="shared" si="3"/>
        <v>203.21968000000015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30">
      <c r="A21" s="25" t="s">
        <v>34</v>
      </c>
      <c r="B21" s="26" t="s">
        <v>35</v>
      </c>
      <c r="C21" s="27">
        <v>18082.822</v>
      </c>
      <c r="D21" s="27">
        <v>17807.373789999998</v>
      </c>
      <c r="E21" s="28">
        <f t="shared" si="4"/>
        <v>98.47674101973683</v>
      </c>
      <c r="F21" s="27">
        <f t="shared" si="1"/>
        <v>-275.4482100000023</v>
      </c>
      <c r="G21" s="27">
        <v>866.548</v>
      </c>
      <c r="H21" s="27">
        <v>726.46991</v>
      </c>
      <c r="I21" s="28">
        <f t="shared" si="5"/>
        <v>83.83493009042778</v>
      </c>
      <c r="J21" s="27">
        <f t="shared" si="3"/>
        <v>-140.07808999999997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5">
      <c r="A22" s="25" t="s">
        <v>36</v>
      </c>
      <c r="B22" s="26" t="s">
        <v>37</v>
      </c>
      <c r="C22" s="27">
        <v>107111.866</v>
      </c>
      <c r="D22" s="27">
        <v>104865.18291</v>
      </c>
      <c r="E22" s="28">
        <f t="shared" si="4"/>
        <v>97.90248907623364</v>
      </c>
      <c r="F22" s="27">
        <f t="shared" si="1"/>
        <v>-2246.6830899999914</v>
      </c>
      <c r="G22" s="27">
        <v>25235.903</v>
      </c>
      <c r="H22" s="27">
        <v>27157.246</v>
      </c>
      <c r="I22" s="28">
        <f t="shared" si="5"/>
        <v>107.61352981900431</v>
      </c>
      <c r="J22" s="27">
        <f t="shared" si="3"/>
        <v>1921.3430000000008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5">
      <c r="A23" s="25" t="s">
        <v>38</v>
      </c>
      <c r="B23" s="26" t="s">
        <v>39</v>
      </c>
      <c r="C23" s="27">
        <v>20620.981</v>
      </c>
      <c r="D23" s="27">
        <v>19695.567870000003</v>
      </c>
      <c r="E23" s="28">
        <f t="shared" si="4"/>
        <v>95.5122739795939</v>
      </c>
      <c r="F23" s="27">
        <f t="shared" si="1"/>
        <v>-925.4131299999972</v>
      </c>
      <c r="G23" s="27">
        <v>3342.326</v>
      </c>
      <c r="H23" s="27">
        <v>2093.98794</v>
      </c>
      <c r="I23" s="28">
        <f t="shared" si="5"/>
        <v>62.650619359093035</v>
      </c>
      <c r="J23" s="27">
        <f t="shared" si="3"/>
        <v>-1248.33806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">
      <c r="A24" s="25" t="s">
        <v>40</v>
      </c>
      <c r="B24" s="26" t="s">
        <v>41</v>
      </c>
      <c r="C24" s="27">
        <v>13793.115</v>
      </c>
      <c r="D24" s="27">
        <v>13672.70076</v>
      </c>
      <c r="E24" s="28">
        <f t="shared" si="4"/>
        <v>99.12699749113959</v>
      </c>
      <c r="F24" s="27">
        <f t="shared" si="1"/>
        <v>-120.41424000000006</v>
      </c>
      <c r="G24" s="27">
        <v>2429.688</v>
      </c>
      <c r="H24" s="27">
        <v>2407.39815</v>
      </c>
      <c r="I24" s="28">
        <f t="shared" si="5"/>
        <v>99.08260443316179</v>
      </c>
      <c r="J24" s="27">
        <f t="shared" si="3"/>
        <v>-22.289850000000115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60">
      <c r="A25" s="25" t="s">
        <v>16</v>
      </c>
      <c r="B25" s="26" t="s">
        <v>17</v>
      </c>
      <c r="C25" s="27">
        <v>18314.996</v>
      </c>
      <c r="D25" s="27">
        <v>17730.78158</v>
      </c>
      <c r="E25" s="28">
        <f t="shared" si="4"/>
        <v>96.81018538032986</v>
      </c>
      <c r="F25" s="27">
        <f t="shared" si="1"/>
        <v>-584.2144200000002</v>
      </c>
      <c r="G25" s="27">
        <v>470.077</v>
      </c>
      <c r="H25" s="27">
        <v>398.3805</v>
      </c>
      <c r="I25" s="28">
        <f t="shared" si="5"/>
        <v>84.74792427623558</v>
      </c>
      <c r="J25" s="27">
        <f t="shared" si="3"/>
        <v>-71.69650000000001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30">
      <c r="A26" s="25" t="s">
        <v>42</v>
      </c>
      <c r="B26" s="26" t="s">
        <v>43</v>
      </c>
      <c r="C26" s="27">
        <v>190</v>
      </c>
      <c r="D26" s="27">
        <v>167.31946</v>
      </c>
      <c r="E26" s="28">
        <f aca="true" t="shared" si="6" ref="E26:E44">D26*100/C26</f>
        <v>88.06287368421053</v>
      </c>
      <c r="F26" s="27">
        <f t="shared" si="1"/>
        <v>-22.680540000000008</v>
      </c>
      <c r="G26" s="27">
        <v>0</v>
      </c>
      <c r="H26" s="27">
        <v>0</v>
      </c>
      <c r="I26" s="28"/>
      <c r="J26" s="27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5">
      <c r="A27" s="25" t="s">
        <v>44</v>
      </c>
      <c r="B27" s="26" t="s">
        <v>45</v>
      </c>
      <c r="C27" s="27">
        <v>3787.785</v>
      </c>
      <c r="D27" s="27">
        <v>3700.223</v>
      </c>
      <c r="E27" s="28">
        <f t="shared" si="6"/>
        <v>97.68830596245563</v>
      </c>
      <c r="F27" s="27">
        <f t="shared" si="1"/>
        <v>-87.5619999999999</v>
      </c>
      <c r="G27" s="27">
        <v>0</v>
      </c>
      <c r="H27" s="27">
        <v>56.344139999999996</v>
      </c>
      <c r="I27" s="28"/>
      <c r="J27" s="27">
        <f t="shared" si="3"/>
        <v>56.344139999999996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5">
      <c r="A28" s="25" t="s">
        <v>46</v>
      </c>
      <c r="B28" s="26" t="s">
        <v>47</v>
      </c>
      <c r="C28" s="27">
        <v>0</v>
      </c>
      <c r="D28" s="27">
        <v>0</v>
      </c>
      <c r="E28" s="28"/>
      <c r="F28" s="27">
        <f t="shared" si="1"/>
        <v>0</v>
      </c>
      <c r="G28" s="27">
        <v>54922.5</v>
      </c>
      <c r="H28" s="27">
        <v>23760</v>
      </c>
      <c r="I28" s="28">
        <f t="shared" si="5"/>
        <v>43.26095862351495</v>
      </c>
      <c r="J28" s="27">
        <f t="shared" si="3"/>
        <v>-31162.5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75">
      <c r="A29" s="25" t="s">
        <v>48</v>
      </c>
      <c r="B29" s="26" t="s">
        <v>49</v>
      </c>
      <c r="C29" s="27">
        <v>4550</v>
      </c>
      <c r="D29" s="27">
        <v>4378.15508</v>
      </c>
      <c r="E29" s="28">
        <f t="shared" si="6"/>
        <v>96.22318857142858</v>
      </c>
      <c r="F29" s="27">
        <f t="shared" si="1"/>
        <v>-171.84491999999955</v>
      </c>
      <c r="G29" s="27">
        <v>0</v>
      </c>
      <c r="H29" s="27">
        <v>0</v>
      </c>
      <c r="I29" s="28"/>
      <c r="J29" s="27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10" s="10" customFormat="1" ht="28.5">
      <c r="A30" s="21" t="s">
        <v>50</v>
      </c>
      <c r="B30" s="22" t="s">
        <v>51</v>
      </c>
      <c r="C30" s="23">
        <f>SUM(C31:C46)</f>
        <v>54354.542</v>
      </c>
      <c r="D30" s="23">
        <f>SUM(D31:D46)</f>
        <v>52962.82351000001</v>
      </c>
      <c r="E30" s="24">
        <f t="shared" si="6"/>
        <v>97.43955437983455</v>
      </c>
      <c r="F30" s="23">
        <f t="shared" si="1"/>
        <v>-1391.718489999992</v>
      </c>
      <c r="G30" s="23">
        <f>SUM(G31:G46)</f>
        <v>7306.757</v>
      </c>
      <c r="H30" s="23">
        <f>SUM(H31:H46)</f>
        <v>7498.829119999999</v>
      </c>
      <c r="I30" s="24">
        <f t="shared" si="5"/>
        <v>102.62869177119205</v>
      </c>
      <c r="J30" s="23">
        <f t="shared" si="3"/>
        <v>192.0721199999998</v>
      </c>
    </row>
    <row r="31" spans="1:20" ht="90">
      <c r="A31" s="25" t="s">
        <v>32</v>
      </c>
      <c r="B31" s="26" t="s">
        <v>33</v>
      </c>
      <c r="C31" s="27">
        <v>7429.95</v>
      </c>
      <c r="D31" s="27">
        <v>7260.15809</v>
      </c>
      <c r="E31" s="28">
        <f t="shared" si="6"/>
        <v>97.71476376018681</v>
      </c>
      <c r="F31" s="27">
        <f t="shared" si="1"/>
        <v>-169.79190999999992</v>
      </c>
      <c r="G31" s="27">
        <v>1619</v>
      </c>
      <c r="H31" s="27">
        <v>1765.02379</v>
      </c>
      <c r="I31" s="28">
        <f t="shared" si="5"/>
        <v>109.01938171710931</v>
      </c>
      <c r="J31" s="27">
        <f t="shared" si="3"/>
        <v>146.02378999999996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60">
      <c r="A32" s="25" t="s">
        <v>52</v>
      </c>
      <c r="B32" s="26" t="s">
        <v>53</v>
      </c>
      <c r="C32" s="27">
        <v>2416.607</v>
      </c>
      <c r="D32" s="27">
        <v>2356.76815</v>
      </c>
      <c r="E32" s="28">
        <f t="shared" si="6"/>
        <v>97.52384851984621</v>
      </c>
      <c r="F32" s="27">
        <f t="shared" si="1"/>
        <v>-59.83885000000009</v>
      </c>
      <c r="G32" s="27">
        <v>253.734</v>
      </c>
      <c r="H32" s="27">
        <v>253.734</v>
      </c>
      <c r="I32" s="28">
        <f t="shared" si="5"/>
        <v>100</v>
      </c>
      <c r="J32" s="27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30">
      <c r="A33" s="25" t="s">
        <v>54</v>
      </c>
      <c r="B33" s="26" t="s">
        <v>55</v>
      </c>
      <c r="C33" s="27">
        <v>432.275</v>
      </c>
      <c r="D33" s="27">
        <v>355.70808</v>
      </c>
      <c r="E33" s="28">
        <f t="shared" si="6"/>
        <v>82.28745127522988</v>
      </c>
      <c r="F33" s="27">
        <f t="shared" si="1"/>
        <v>-76.56691999999998</v>
      </c>
      <c r="G33" s="27">
        <v>0</v>
      </c>
      <c r="H33" s="27">
        <v>0</v>
      </c>
      <c r="I33" s="28"/>
      <c r="J33" s="27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30">
      <c r="A34" s="25" t="s">
        <v>56</v>
      </c>
      <c r="B34" s="26" t="s">
        <v>57</v>
      </c>
      <c r="C34" s="27">
        <v>792.862</v>
      </c>
      <c r="D34" s="27">
        <v>792.22282</v>
      </c>
      <c r="E34" s="28">
        <f t="shared" si="6"/>
        <v>99.9193831965714</v>
      </c>
      <c r="F34" s="27">
        <f t="shared" si="1"/>
        <v>-0.6391800000000103</v>
      </c>
      <c r="G34" s="27">
        <v>70</v>
      </c>
      <c r="H34" s="27">
        <v>69.8514</v>
      </c>
      <c r="I34" s="28">
        <f t="shared" si="5"/>
        <v>99.78771428571427</v>
      </c>
      <c r="J34" s="27">
        <f t="shared" si="3"/>
        <v>-0.14860000000000184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5">
      <c r="A35" s="25" t="s">
        <v>58</v>
      </c>
      <c r="B35" s="26" t="s">
        <v>59</v>
      </c>
      <c r="C35" s="27">
        <v>1446.158</v>
      </c>
      <c r="D35" s="27">
        <v>1060.99855</v>
      </c>
      <c r="E35" s="28">
        <f t="shared" si="6"/>
        <v>73.36671027647049</v>
      </c>
      <c r="F35" s="27">
        <f t="shared" si="1"/>
        <v>-385.1594499999999</v>
      </c>
      <c r="G35" s="27">
        <v>2422.198</v>
      </c>
      <c r="H35" s="27">
        <v>2296.9433799999997</v>
      </c>
      <c r="I35" s="28">
        <f t="shared" si="5"/>
        <v>94.82888599528196</v>
      </c>
      <c r="J35" s="27">
        <f t="shared" si="3"/>
        <v>-125.25462000000016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75">
      <c r="A36" s="25" t="s">
        <v>48</v>
      </c>
      <c r="B36" s="26" t="s">
        <v>49</v>
      </c>
      <c r="C36" s="27">
        <v>1860</v>
      </c>
      <c r="D36" s="27">
        <v>1857.45</v>
      </c>
      <c r="E36" s="28">
        <f t="shared" si="6"/>
        <v>99.86290322580645</v>
      </c>
      <c r="F36" s="27">
        <f t="shared" si="1"/>
        <v>-2.5499999999999545</v>
      </c>
      <c r="G36" s="27"/>
      <c r="H36" s="27"/>
      <c r="I36" s="28"/>
      <c r="J36" s="27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30">
      <c r="A37" s="25" t="s">
        <v>60</v>
      </c>
      <c r="B37" s="26" t="s">
        <v>61</v>
      </c>
      <c r="C37" s="27">
        <v>9304</v>
      </c>
      <c r="D37" s="27">
        <v>9299.04591</v>
      </c>
      <c r="E37" s="28">
        <f t="shared" si="6"/>
        <v>99.94675311693895</v>
      </c>
      <c r="F37" s="27">
        <f t="shared" si="1"/>
        <v>-4.954089999999269</v>
      </c>
      <c r="G37" s="27"/>
      <c r="H37" s="27"/>
      <c r="I37" s="28"/>
      <c r="J37" s="27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30">
      <c r="A38" s="25" t="s">
        <v>62</v>
      </c>
      <c r="B38" s="26" t="s">
        <v>63</v>
      </c>
      <c r="C38" s="27">
        <v>1434.666</v>
      </c>
      <c r="D38" s="27">
        <v>1413.2715600000001</v>
      </c>
      <c r="E38" s="28">
        <f t="shared" si="6"/>
        <v>98.50875116577657</v>
      </c>
      <c r="F38" s="27">
        <f t="shared" si="1"/>
        <v>-21.394439999999804</v>
      </c>
      <c r="G38" s="27">
        <v>101.8</v>
      </c>
      <c r="H38" s="27">
        <v>101.26039999999999</v>
      </c>
      <c r="I38" s="28">
        <f>H38*100/G38</f>
        <v>99.46994106090372</v>
      </c>
      <c r="J38" s="27">
        <f t="shared" si="3"/>
        <v>-0.5396000000000072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30">
      <c r="A39" s="25" t="s">
        <v>64</v>
      </c>
      <c r="B39" s="26" t="s">
        <v>65</v>
      </c>
      <c r="C39" s="27">
        <v>180</v>
      </c>
      <c r="D39" s="27">
        <v>179.91556</v>
      </c>
      <c r="E39" s="28">
        <f t="shared" si="6"/>
        <v>99.95308888888889</v>
      </c>
      <c r="F39" s="27">
        <f t="shared" si="1"/>
        <v>-0.08444000000000074</v>
      </c>
      <c r="G39" s="27"/>
      <c r="H39" s="27"/>
      <c r="I39" s="28"/>
      <c r="J39" s="27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30">
      <c r="A40" s="25" t="s">
        <v>66</v>
      </c>
      <c r="B40" s="26" t="s">
        <v>67</v>
      </c>
      <c r="C40" s="27">
        <v>300</v>
      </c>
      <c r="D40" s="27">
        <v>299.68715000000003</v>
      </c>
      <c r="E40" s="28">
        <f t="shared" si="6"/>
        <v>99.89571666666667</v>
      </c>
      <c r="F40" s="27">
        <f t="shared" si="1"/>
        <v>-0.312849999999969</v>
      </c>
      <c r="G40" s="27"/>
      <c r="H40" s="27"/>
      <c r="I40" s="28"/>
      <c r="J40" s="27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30">
      <c r="A41" s="25" t="s">
        <v>68</v>
      </c>
      <c r="B41" s="26" t="s">
        <v>69</v>
      </c>
      <c r="C41" s="27">
        <v>1465.502</v>
      </c>
      <c r="D41" s="27">
        <v>1415.27698</v>
      </c>
      <c r="E41" s="28">
        <f t="shared" si="6"/>
        <v>96.57284534582689</v>
      </c>
      <c r="F41" s="27">
        <f t="shared" si="1"/>
        <v>-50.22501999999986</v>
      </c>
      <c r="G41" s="27">
        <v>350</v>
      </c>
      <c r="H41" s="27">
        <v>345.065</v>
      </c>
      <c r="I41" s="28">
        <f>H41*100/G41</f>
        <v>98.59</v>
      </c>
      <c r="J41" s="27">
        <f t="shared" si="3"/>
        <v>-4.935000000000002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5">
      <c r="A42" s="25" t="s">
        <v>70</v>
      </c>
      <c r="B42" s="26" t="s">
        <v>71</v>
      </c>
      <c r="C42" s="27">
        <v>864.099</v>
      </c>
      <c r="D42" s="27">
        <v>843.10321</v>
      </c>
      <c r="E42" s="28">
        <f t="shared" si="6"/>
        <v>97.57021012638597</v>
      </c>
      <c r="F42" s="27">
        <f t="shared" si="1"/>
        <v>-20.995790000000056</v>
      </c>
      <c r="G42" s="27"/>
      <c r="H42" s="27"/>
      <c r="I42" s="28"/>
      <c r="J42" s="27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45">
      <c r="A43" s="25" t="s">
        <v>72</v>
      </c>
      <c r="B43" s="26" t="s">
        <v>73</v>
      </c>
      <c r="C43" s="27">
        <v>9376.76</v>
      </c>
      <c r="D43" s="27">
        <v>8846.31418</v>
      </c>
      <c r="E43" s="28">
        <f t="shared" si="6"/>
        <v>94.34297326581888</v>
      </c>
      <c r="F43" s="27">
        <f t="shared" si="1"/>
        <v>-530.4458200000008</v>
      </c>
      <c r="G43" s="27">
        <v>2490.025</v>
      </c>
      <c r="H43" s="27">
        <v>2661.95115</v>
      </c>
      <c r="I43" s="28">
        <f>H43*100/G43</f>
        <v>106.9045953353882</v>
      </c>
      <c r="J43" s="27">
        <f t="shared" si="3"/>
        <v>171.92614999999978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30">
      <c r="A44" s="25" t="s">
        <v>74</v>
      </c>
      <c r="B44" s="26" t="s">
        <v>75</v>
      </c>
      <c r="C44" s="27">
        <v>498.925</v>
      </c>
      <c r="D44" s="27">
        <v>497.03088</v>
      </c>
      <c r="E44" s="28">
        <f t="shared" si="6"/>
        <v>99.62035977351306</v>
      </c>
      <c r="F44" s="27">
        <f t="shared" si="1"/>
        <v>-1.8941199999999867</v>
      </c>
      <c r="G44" s="27">
        <v>0</v>
      </c>
      <c r="H44" s="27">
        <v>5</v>
      </c>
      <c r="I44" s="28"/>
      <c r="J44" s="27">
        <f t="shared" si="3"/>
        <v>5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60">
      <c r="A45" s="25" t="s">
        <v>76</v>
      </c>
      <c r="B45" s="26" t="s">
        <v>77</v>
      </c>
      <c r="C45" s="27">
        <v>15252.973</v>
      </c>
      <c r="D45" s="27">
        <v>15213.205460000001</v>
      </c>
      <c r="E45" s="28">
        <f aca="true" t="shared" si="7" ref="E45:E59">D45*100/C45</f>
        <v>99.73928007346503</v>
      </c>
      <c r="F45" s="27">
        <f t="shared" si="1"/>
        <v>-39.76753999999892</v>
      </c>
      <c r="G45" s="27"/>
      <c r="H45" s="27"/>
      <c r="I45" s="28"/>
      <c r="J45" s="27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45">
      <c r="A46" s="25" t="s">
        <v>78</v>
      </c>
      <c r="B46" s="26" t="s">
        <v>79</v>
      </c>
      <c r="C46" s="27">
        <v>1299.765</v>
      </c>
      <c r="D46" s="27">
        <v>1272.6669299999999</v>
      </c>
      <c r="E46" s="28">
        <f t="shared" si="7"/>
        <v>97.9151562013133</v>
      </c>
      <c r="F46" s="27">
        <f t="shared" si="1"/>
        <v>-27.098070000000234</v>
      </c>
      <c r="G46" s="27"/>
      <c r="H46" s="27"/>
      <c r="I46" s="28"/>
      <c r="J46" s="27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10" s="10" customFormat="1" ht="15">
      <c r="A47" s="21" t="s">
        <v>80</v>
      </c>
      <c r="B47" s="22" t="s">
        <v>81</v>
      </c>
      <c r="C47" s="23">
        <f>SUM(C48:C60)</f>
        <v>1253391.0999999999</v>
      </c>
      <c r="D47" s="23">
        <f>SUM(D48:D60)</f>
        <v>1216536.1702800002</v>
      </c>
      <c r="E47" s="24">
        <f t="shared" si="7"/>
        <v>97.05958262189674</v>
      </c>
      <c r="F47" s="27">
        <f t="shared" si="1"/>
        <v>-36854.929719999665</v>
      </c>
      <c r="G47" s="23">
        <f>SUM(G48:G60)</f>
        <v>121024.77600000001</v>
      </c>
      <c r="H47" s="23">
        <f>SUM(H48:H60)</f>
        <v>180603.10434</v>
      </c>
      <c r="I47" s="24">
        <f aca="true" t="shared" si="8" ref="I47:I54">H47*100/G47</f>
        <v>149.22820790017408</v>
      </c>
      <c r="J47" s="23">
        <f t="shared" si="3"/>
        <v>59578.32833999998</v>
      </c>
    </row>
    <row r="48" spans="1:20" ht="15">
      <c r="A48" s="25" t="s">
        <v>38</v>
      </c>
      <c r="B48" s="26" t="s">
        <v>39</v>
      </c>
      <c r="C48" s="27">
        <v>39687.701</v>
      </c>
      <c r="D48" s="27">
        <v>38121.1728</v>
      </c>
      <c r="E48" s="28">
        <f t="shared" si="7"/>
        <v>96.05286232125162</v>
      </c>
      <c r="F48" s="27">
        <f t="shared" si="1"/>
        <v>-1566.5282000000007</v>
      </c>
      <c r="G48" s="27">
        <v>13393.737</v>
      </c>
      <c r="H48" s="27">
        <v>10722.813269999999</v>
      </c>
      <c r="I48" s="28">
        <f t="shared" si="8"/>
        <v>80.0584128985062</v>
      </c>
      <c r="J48" s="27">
        <f t="shared" si="3"/>
        <v>-2670.9237300000004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60">
      <c r="A49" s="25" t="s">
        <v>16</v>
      </c>
      <c r="B49" s="26" t="s">
        <v>17</v>
      </c>
      <c r="C49" s="27">
        <v>1810.6</v>
      </c>
      <c r="D49" s="27">
        <v>1536.32116</v>
      </c>
      <c r="E49" s="28">
        <f t="shared" si="7"/>
        <v>84.85149453219928</v>
      </c>
      <c r="F49" s="27">
        <f t="shared" si="1"/>
        <v>-274.27883999999995</v>
      </c>
      <c r="G49" s="27">
        <v>1090.043</v>
      </c>
      <c r="H49" s="27">
        <v>779.41513</v>
      </c>
      <c r="I49" s="28">
        <f t="shared" si="8"/>
        <v>71.50315446271385</v>
      </c>
      <c r="J49" s="27">
        <f t="shared" si="3"/>
        <v>-310.6278699999999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5">
      <c r="A50" s="25" t="s">
        <v>82</v>
      </c>
      <c r="B50" s="26" t="s">
        <v>83</v>
      </c>
      <c r="C50" s="27">
        <v>132453.278</v>
      </c>
      <c r="D50" s="27">
        <v>127877.70273</v>
      </c>
      <c r="E50" s="28">
        <f t="shared" si="7"/>
        <v>96.54551752958504</v>
      </c>
      <c r="F50" s="27">
        <f t="shared" si="1"/>
        <v>-4575.575269999987</v>
      </c>
      <c r="G50" s="27">
        <v>15813.076</v>
      </c>
      <c r="H50" s="27">
        <v>23584.79884</v>
      </c>
      <c r="I50" s="28">
        <f t="shared" si="8"/>
        <v>149.14744506381936</v>
      </c>
      <c r="J50" s="27">
        <f t="shared" si="3"/>
        <v>7771.72284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5">
      <c r="A51" s="25" t="s">
        <v>84</v>
      </c>
      <c r="B51" s="26" t="s">
        <v>85</v>
      </c>
      <c r="C51" s="27">
        <v>610716.853</v>
      </c>
      <c r="D51" s="27">
        <v>602002.935</v>
      </c>
      <c r="E51" s="28">
        <f t="shared" si="7"/>
        <v>98.57316562377558</v>
      </c>
      <c r="F51" s="27">
        <f t="shared" si="1"/>
        <v>-8713.917999999947</v>
      </c>
      <c r="G51" s="27">
        <v>54055.722</v>
      </c>
      <c r="H51" s="27">
        <v>73367.84603</v>
      </c>
      <c r="I51" s="28">
        <f t="shared" si="8"/>
        <v>135.72632704822627</v>
      </c>
      <c r="J51" s="27">
        <f t="shared" si="3"/>
        <v>19312.12403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60">
      <c r="A52" s="25" t="s">
        <v>86</v>
      </c>
      <c r="B52" s="26" t="s">
        <v>87</v>
      </c>
      <c r="C52" s="27">
        <v>168126.27</v>
      </c>
      <c r="D52" s="27">
        <v>160978.16274</v>
      </c>
      <c r="E52" s="28">
        <f t="shared" si="7"/>
        <v>95.74836980562289</v>
      </c>
      <c r="F52" s="27">
        <f t="shared" si="1"/>
        <v>-7148.10725999999</v>
      </c>
      <c r="G52" s="27">
        <v>12139.275</v>
      </c>
      <c r="H52" s="27">
        <v>48451.28100999999</v>
      </c>
      <c r="I52" s="28">
        <f t="shared" si="8"/>
        <v>399.128292340358</v>
      </c>
      <c r="J52" s="27">
        <f t="shared" si="3"/>
        <v>36312.00600999999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5">
      <c r="A53" s="25" t="s">
        <v>88</v>
      </c>
      <c r="B53" s="26" t="s">
        <v>89</v>
      </c>
      <c r="C53" s="27">
        <v>31928.985</v>
      </c>
      <c r="D53" s="27">
        <v>31188.09222</v>
      </c>
      <c r="E53" s="28">
        <f t="shared" si="7"/>
        <v>97.6795604996526</v>
      </c>
      <c r="F53" s="27">
        <f t="shared" si="1"/>
        <v>-740.892780000002</v>
      </c>
      <c r="G53" s="27">
        <v>1010.464</v>
      </c>
      <c r="H53" s="27">
        <v>5447.55375</v>
      </c>
      <c r="I53" s="28">
        <f t="shared" si="8"/>
        <v>539.1140852123381</v>
      </c>
      <c r="J53" s="27">
        <f t="shared" si="3"/>
        <v>4437.08975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5">
      <c r="A54" s="25" t="s">
        <v>90</v>
      </c>
      <c r="B54" s="26" t="s">
        <v>91</v>
      </c>
      <c r="C54" s="27">
        <v>12084.013</v>
      </c>
      <c r="D54" s="27">
        <v>12007.70526</v>
      </c>
      <c r="E54" s="28">
        <f t="shared" si="7"/>
        <v>99.36852318844741</v>
      </c>
      <c r="F54" s="27">
        <f t="shared" si="1"/>
        <v>-76.3077400000002</v>
      </c>
      <c r="G54" s="27">
        <v>830</v>
      </c>
      <c r="H54" s="27">
        <v>4458.081429999999</v>
      </c>
      <c r="I54" s="28">
        <f t="shared" si="8"/>
        <v>537.1182445783131</v>
      </c>
      <c r="J54" s="27">
        <f t="shared" si="3"/>
        <v>3628.0814299999993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5">
      <c r="A55" s="25" t="s">
        <v>92</v>
      </c>
      <c r="B55" s="26" t="s">
        <v>93</v>
      </c>
      <c r="C55" s="27">
        <v>42539.923</v>
      </c>
      <c r="D55" s="27">
        <v>41651.07537</v>
      </c>
      <c r="E55" s="28">
        <f t="shared" si="7"/>
        <v>97.91055656118606</v>
      </c>
      <c r="F55" s="27">
        <f t="shared" si="1"/>
        <v>-888.8476300000038</v>
      </c>
      <c r="G55" s="27">
        <v>1141.7</v>
      </c>
      <c r="H55" s="27">
        <v>3804.1958799999998</v>
      </c>
      <c r="I55" s="28">
        <f>H55*100/G55</f>
        <v>333.20450906542874</v>
      </c>
      <c r="J55" s="27">
        <f t="shared" si="3"/>
        <v>2662.4958799999995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30">
      <c r="A56" s="25" t="s">
        <v>94</v>
      </c>
      <c r="B56" s="26" t="s">
        <v>95</v>
      </c>
      <c r="C56" s="27">
        <v>697.418</v>
      </c>
      <c r="D56" s="27">
        <v>670.75318</v>
      </c>
      <c r="E56" s="28">
        <f t="shared" si="7"/>
        <v>96.17663725341187</v>
      </c>
      <c r="F56" s="27">
        <f t="shared" si="1"/>
        <v>-26.664819999999963</v>
      </c>
      <c r="G56" s="27"/>
      <c r="H56" s="27"/>
      <c r="I56" s="28"/>
      <c r="J56" s="27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5">
      <c r="A57" s="25" t="s">
        <v>96</v>
      </c>
      <c r="B57" s="26" t="s">
        <v>97</v>
      </c>
      <c r="C57" s="27">
        <v>9541.413</v>
      </c>
      <c r="D57" s="27">
        <v>9405.160460000001</v>
      </c>
      <c r="E57" s="28">
        <f t="shared" si="7"/>
        <v>98.57198781773727</v>
      </c>
      <c r="F57" s="27">
        <f t="shared" si="1"/>
        <v>-136.2525399999995</v>
      </c>
      <c r="G57" s="27">
        <v>0</v>
      </c>
      <c r="H57" s="27">
        <v>1</v>
      </c>
      <c r="I57" s="28"/>
      <c r="J57" s="27">
        <f t="shared" si="3"/>
        <v>1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5">
      <c r="A58" s="25" t="s">
        <v>98</v>
      </c>
      <c r="B58" s="26" t="s">
        <v>99</v>
      </c>
      <c r="C58" s="27">
        <v>152778.422</v>
      </c>
      <c r="D58" s="27">
        <v>141931.73663</v>
      </c>
      <c r="E58" s="28">
        <f t="shared" si="7"/>
        <v>92.9003813313375</v>
      </c>
      <c r="F58" s="27">
        <f t="shared" si="1"/>
        <v>-10846.685369999992</v>
      </c>
      <c r="G58" s="27">
        <v>21550.759</v>
      </c>
      <c r="H58" s="27">
        <v>9976.48527</v>
      </c>
      <c r="I58" s="28">
        <f>H58*100/G58</f>
        <v>46.292964762865196</v>
      </c>
      <c r="J58" s="27">
        <f t="shared" si="3"/>
        <v>-11574.273729999999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45">
      <c r="A59" s="25" t="s">
        <v>100</v>
      </c>
      <c r="B59" s="26" t="s">
        <v>101</v>
      </c>
      <c r="C59" s="27">
        <v>49668.368</v>
      </c>
      <c r="D59" s="27">
        <v>47837.327130000005</v>
      </c>
      <c r="E59" s="28">
        <f t="shared" si="7"/>
        <v>96.3134668125194</v>
      </c>
      <c r="F59" s="27">
        <f t="shared" si="1"/>
        <v>-1831.040869999997</v>
      </c>
      <c r="G59" s="27">
        <v>0</v>
      </c>
      <c r="H59" s="27">
        <v>0</v>
      </c>
      <c r="I59" s="28"/>
      <c r="J59" s="27">
        <f t="shared" si="3"/>
        <v>0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5">
      <c r="A60" s="25" t="s">
        <v>102</v>
      </c>
      <c r="B60" s="26" t="s">
        <v>103</v>
      </c>
      <c r="C60" s="27">
        <v>1357.856</v>
      </c>
      <c r="D60" s="27">
        <v>1328.0256000000002</v>
      </c>
      <c r="E60" s="28">
        <f>D60*100/C60</f>
        <v>97.80312492635451</v>
      </c>
      <c r="F60" s="27">
        <f t="shared" si="1"/>
        <v>-29.830399999999827</v>
      </c>
      <c r="G60" s="27">
        <v>0</v>
      </c>
      <c r="H60" s="27">
        <v>9.63373</v>
      </c>
      <c r="I60" s="28"/>
      <c r="J60" s="27">
        <f t="shared" si="3"/>
        <v>9.63373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10" s="10" customFormat="1" ht="28.5">
      <c r="A61" s="21" t="s">
        <v>104</v>
      </c>
      <c r="B61" s="22" t="s">
        <v>105</v>
      </c>
      <c r="C61" s="23">
        <f>SUM(C62:C77)</f>
        <v>194564.31600000002</v>
      </c>
      <c r="D61" s="23">
        <f>SUM(D62:D77)</f>
        <v>187835.07566999993</v>
      </c>
      <c r="E61" s="24">
        <f>D61*100/C61</f>
        <v>96.5413800082436</v>
      </c>
      <c r="F61" s="23">
        <f t="shared" si="1"/>
        <v>-6729.240330000088</v>
      </c>
      <c r="G61" s="23">
        <f>SUM(G62:G77)</f>
        <v>45162.939</v>
      </c>
      <c r="H61" s="23">
        <f>SUM(H62:H77)</f>
        <v>48253.79473</v>
      </c>
      <c r="I61" s="24">
        <f>H61*100/G61</f>
        <v>106.84378784560501</v>
      </c>
      <c r="J61" s="23">
        <f t="shared" si="3"/>
        <v>3090.855730000003</v>
      </c>
    </row>
    <row r="62" spans="1:20" ht="45">
      <c r="A62" s="25" t="s">
        <v>106</v>
      </c>
      <c r="B62" s="26" t="s">
        <v>107</v>
      </c>
      <c r="C62" s="27">
        <v>878.192</v>
      </c>
      <c r="D62" s="27">
        <v>878.192</v>
      </c>
      <c r="E62" s="28">
        <f aca="true" t="shared" si="9" ref="E62:E76">D62*100/C62</f>
        <v>100</v>
      </c>
      <c r="F62" s="27">
        <f t="shared" si="1"/>
        <v>0</v>
      </c>
      <c r="G62" s="27"/>
      <c r="H62" s="27"/>
      <c r="I62" s="28"/>
      <c r="J62" s="27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5">
      <c r="A63" s="25" t="s">
        <v>108</v>
      </c>
      <c r="B63" s="26" t="s">
        <v>109</v>
      </c>
      <c r="C63" s="27">
        <v>0.6</v>
      </c>
      <c r="D63" s="27">
        <v>0</v>
      </c>
      <c r="E63" s="28">
        <f t="shared" si="9"/>
        <v>0</v>
      </c>
      <c r="F63" s="27">
        <f t="shared" si="1"/>
        <v>-0.6</v>
      </c>
      <c r="G63" s="27"/>
      <c r="H63" s="27"/>
      <c r="I63" s="28"/>
      <c r="J63" s="27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5">
      <c r="A64" s="25" t="s">
        <v>110</v>
      </c>
      <c r="B64" s="26" t="s">
        <v>111</v>
      </c>
      <c r="C64" s="27">
        <v>27255.46</v>
      </c>
      <c r="D64" s="27">
        <v>25373.089359999998</v>
      </c>
      <c r="E64" s="28">
        <f t="shared" si="9"/>
        <v>93.09360164899068</v>
      </c>
      <c r="F64" s="27">
        <f t="shared" si="1"/>
        <v>-1882.370640000001</v>
      </c>
      <c r="G64" s="27"/>
      <c r="H64" s="27"/>
      <c r="I64" s="28"/>
      <c r="J64" s="27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30">
      <c r="A65" s="25" t="s">
        <v>112</v>
      </c>
      <c r="B65" s="26" t="s">
        <v>113</v>
      </c>
      <c r="C65" s="27">
        <v>2406.88</v>
      </c>
      <c r="D65" s="27">
        <v>1802.02646</v>
      </c>
      <c r="E65" s="28">
        <f t="shared" si="9"/>
        <v>74.86980904739747</v>
      </c>
      <c r="F65" s="27">
        <f t="shared" si="1"/>
        <v>-604.8535400000001</v>
      </c>
      <c r="G65" s="27"/>
      <c r="H65" s="27"/>
      <c r="I65" s="28"/>
      <c r="J65" s="27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5">
      <c r="A66" s="25" t="s">
        <v>114</v>
      </c>
      <c r="B66" s="26" t="s">
        <v>115</v>
      </c>
      <c r="C66" s="27">
        <v>20942.34</v>
      </c>
      <c r="D66" s="27">
        <v>19772.98039</v>
      </c>
      <c r="E66" s="28">
        <f t="shared" si="9"/>
        <v>94.41628963143565</v>
      </c>
      <c r="F66" s="27">
        <f t="shared" si="1"/>
        <v>-1169.3596099999995</v>
      </c>
      <c r="G66" s="27">
        <v>5183.513</v>
      </c>
      <c r="H66" s="27">
        <v>5889.44935</v>
      </c>
      <c r="I66" s="28">
        <f>H66*100/G66</f>
        <v>113.61887874111629</v>
      </c>
      <c r="J66" s="27">
        <f t="shared" si="3"/>
        <v>705.93635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30">
      <c r="A67" s="25" t="s">
        <v>116</v>
      </c>
      <c r="B67" s="26" t="s">
        <v>117</v>
      </c>
      <c r="C67" s="27">
        <v>116454.315</v>
      </c>
      <c r="D67" s="27">
        <v>114243.06109</v>
      </c>
      <c r="E67" s="28">
        <f t="shared" si="9"/>
        <v>98.10118336104593</v>
      </c>
      <c r="F67" s="27">
        <f t="shared" si="1"/>
        <v>-2211.2539099999995</v>
      </c>
      <c r="G67" s="27">
        <v>39488.976</v>
      </c>
      <c r="H67" s="27">
        <v>41844.62975</v>
      </c>
      <c r="I67" s="28">
        <f>H67*100/G67</f>
        <v>105.96534523964358</v>
      </c>
      <c r="J67" s="27">
        <f t="shared" si="3"/>
        <v>2355.6537499999977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30">
      <c r="A68" s="25" t="s">
        <v>118</v>
      </c>
      <c r="B68" s="26" t="s">
        <v>119</v>
      </c>
      <c r="C68" s="27">
        <v>1466.294</v>
      </c>
      <c r="D68" s="27">
        <v>1426.3783999999998</v>
      </c>
      <c r="E68" s="28">
        <f t="shared" si="9"/>
        <v>97.27779012940105</v>
      </c>
      <c r="F68" s="27">
        <f t="shared" si="1"/>
        <v>-39.91560000000027</v>
      </c>
      <c r="G68" s="27"/>
      <c r="H68" s="27"/>
      <c r="I68" s="28"/>
      <c r="J68" s="27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30">
      <c r="A69" s="25" t="s">
        <v>120</v>
      </c>
      <c r="B69" s="26" t="s">
        <v>121</v>
      </c>
      <c r="C69" s="27">
        <v>379.826</v>
      </c>
      <c r="D69" s="27">
        <v>234.99369000000002</v>
      </c>
      <c r="E69" s="28">
        <f t="shared" si="9"/>
        <v>61.86877412288785</v>
      </c>
      <c r="F69" s="27">
        <f t="shared" si="1"/>
        <v>-144.83231</v>
      </c>
      <c r="G69" s="27"/>
      <c r="H69" s="27"/>
      <c r="I69" s="28"/>
      <c r="J69" s="27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30">
      <c r="A70" s="25" t="s">
        <v>54</v>
      </c>
      <c r="B70" s="26" t="s">
        <v>55</v>
      </c>
      <c r="C70" s="27">
        <v>623</v>
      </c>
      <c r="D70" s="27">
        <v>499.49712</v>
      </c>
      <c r="E70" s="28">
        <f t="shared" si="9"/>
        <v>80.17610272873195</v>
      </c>
      <c r="F70" s="27">
        <f t="shared" si="1"/>
        <v>-123.50288</v>
      </c>
      <c r="G70" s="27"/>
      <c r="H70" s="27"/>
      <c r="I70" s="28"/>
      <c r="J70" s="27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5">
      <c r="A71" s="25" t="s">
        <v>58</v>
      </c>
      <c r="B71" s="26" t="s">
        <v>59</v>
      </c>
      <c r="C71" s="27">
        <v>882.866</v>
      </c>
      <c r="D71" s="27">
        <v>872.1209200000001</v>
      </c>
      <c r="E71" s="28">
        <f t="shared" si="9"/>
        <v>98.78293195116814</v>
      </c>
      <c r="F71" s="27">
        <f t="shared" si="1"/>
        <v>-10.745079999999916</v>
      </c>
      <c r="G71" s="27">
        <v>9.7</v>
      </c>
      <c r="H71" s="27">
        <v>9.7</v>
      </c>
      <c r="I71" s="28">
        <f>H71*100/G71</f>
        <v>100</v>
      </c>
      <c r="J71" s="27">
        <f aca="true" t="shared" si="10" ref="J71:J133">H71-G71</f>
        <v>0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75">
      <c r="A72" s="25" t="s">
        <v>48</v>
      </c>
      <c r="B72" s="26" t="s">
        <v>49</v>
      </c>
      <c r="C72" s="27">
        <v>11713</v>
      </c>
      <c r="D72" s="27">
        <v>11674.129</v>
      </c>
      <c r="E72" s="28">
        <f t="shared" si="9"/>
        <v>99.66813796636217</v>
      </c>
      <c r="F72" s="27">
        <f aca="true" t="shared" si="11" ref="F72:F135">D72-C72</f>
        <v>-38.870999999999185</v>
      </c>
      <c r="G72" s="27"/>
      <c r="H72" s="27"/>
      <c r="I72" s="28"/>
      <c r="J72" s="27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30">
      <c r="A73" s="25" t="s">
        <v>122</v>
      </c>
      <c r="B73" s="26" t="s">
        <v>123</v>
      </c>
      <c r="C73" s="27">
        <v>6104.7</v>
      </c>
      <c r="D73" s="27">
        <v>5805.89444</v>
      </c>
      <c r="E73" s="28">
        <f t="shared" si="9"/>
        <v>95.10531950792013</v>
      </c>
      <c r="F73" s="27">
        <f t="shared" si="11"/>
        <v>-298.8055599999998</v>
      </c>
      <c r="G73" s="27">
        <v>46.25</v>
      </c>
      <c r="H73" s="27">
        <v>80.23061</v>
      </c>
      <c r="I73" s="28">
        <f>H73*100/G73</f>
        <v>173.4715891891892</v>
      </c>
      <c r="J73" s="27">
        <f t="shared" si="10"/>
        <v>33.98061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30">
      <c r="A74" s="25" t="s">
        <v>124</v>
      </c>
      <c r="B74" s="26" t="s">
        <v>125</v>
      </c>
      <c r="C74" s="27">
        <v>450</v>
      </c>
      <c r="D74" s="27">
        <v>402.62108</v>
      </c>
      <c r="E74" s="28">
        <f t="shared" si="9"/>
        <v>89.4713511111111</v>
      </c>
      <c r="F74" s="27">
        <f t="shared" si="11"/>
        <v>-47.378919999999994</v>
      </c>
      <c r="G74" s="27"/>
      <c r="H74" s="27"/>
      <c r="I74" s="28"/>
      <c r="J74" s="27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30">
      <c r="A75" s="25" t="s">
        <v>126</v>
      </c>
      <c r="B75" s="26" t="s">
        <v>127</v>
      </c>
      <c r="C75" s="27">
        <v>4281.8</v>
      </c>
      <c r="D75" s="27">
        <v>4211.7382800000005</v>
      </c>
      <c r="E75" s="28">
        <f t="shared" si="9"/>
        <v>98.36373207529545</v>
      </c>
      <c r="F75" s="27">
        <f t="shared" si="11"/>
        <v>-70.0617199999997</v>
      </c>
      <c r="G75" s="27">
        <v>434.5</v>
      </c>
      <c r="H75" s="27">
        <v>429.78502000000003</v>
      </c>
      <c r="I75" s="28">
        <f>H75*100/G75</f>
        <v>98.91484925201381</v>
      </c>
      <c r="J75" s="27">
        <f t="shared" si="10"/>
        <v>-4.714979999999969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45">
      <c r="A76" s="25" t="s">
        <v>128</v>
      </c>
      <c r="B76" s="26" t="s">
        <v>129</v>
      </c>
      <c r="C76" s="27">
        <v>715.299</v>
      </c>
      <c r="D76" s="27">
        <v>637.4774399999999</v>
      </c>
      <c r="E76" s="28">
        <f t="shared" si="9"/>
        <v>89.1204153787437</v>
      </c>
      <c r="F76" s="27">
        <f t="shared" si="11"/>
        <v>-77.82156000000009</v>
      </c>
      <c r="G76" s="27"/>
      <c r="H76" s="27"/>
      <c r="I76" s="28"/>
      <c r="J76" s="27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5">
      <c r="A77" s="25" t="s">
        <v>130</v>
      </c>
      <c r="B77" s="26" t="s">
        <v>131</v>
      </c>
      <c r="C77" s="27">
        <v>9.744</v>
      </c>
      <c r="D77" s="27">
        <v>0.876</v>
      </c>
      <c r="E77" s="28">
        <f aca="true" t="shared" si="12" ref="E77:E83">D77*100/C77</f>
        <v>8.990147783251231</v>
      </c>
      <c r="F77" s="27">
        <f t="shared" si="11"/>
        <v>-8.868</v>
      </c>
      <c r="G77" s="27"/>
      <c r="H77" s="27"/>
      <c r="I77" s="28"/>
      <c r="J77" s="27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10" s="10" customFormat="1" ht="14.25">
      <c r="A78" s="21" t="s">
        <v>132</v>
      </c>
      <c r="B78" s="22" t="s">
        <v>133</v>
      </c>
      <c r="C78" s="23">
        <f>SUM(C79:C82)</f>
        <v>21991.929</v>
      </c>
      <c r="D78" s="23">
        <f>SUM(D79:D82)</f>
        <v>21129.03035</v>
      </c>
      <c r="E78" s="24">
        <f t="shared" si="12"/>
        <v>96.0762939440192</v>
      </c>
      <c r="F78" s="23">
        <f t="shared" si="11"/>
        <v>-862.8986499999992</v>
      </c>
      <c r="G78" s="23">
        <f>SUM(G79:G82)</f>
        <v>3787.483</v>
      </c>
      <c r="H78" s="23">
        <f>SUM(H79:H82)</f>
        <v>4335.20999</v>
      </c>
      <c r="I78" s="24">
        <f>H78*100/G78</f>
        <v>114.46150358958707</v>
      </c>
      <c r="J78" s="23">
        <f t="shared" si="10"/>
        <v>547.7269900000001</v>
      </c>
    </row>
    <row r="79" spans="1:20" ht="45">
      <c r="A79" s="25" t="s">
        <v>134</v>
      </c>
      <c r="B79" s="26" t="s">
        <v>135</v>
      </c>
      <c r="C79" s="27">
        <v>19536.935</v>
      </c>
      <c r="D79" s="27">
        <v>18730.798039999998</v>
      </c>
      <c r="E79" s="28">
        <f t="shared" si="12"/>
        <v>95.87377979196837</v>
      </c>
      <c r="F79" s="27">
        <f t="shared" si="11"/>
        <v>-806.1369600000035</v>
      </c>
      <c r="G79" s="27">
        <v>3757.483</v>
      </c>
      <c r="H79" s="27">
        <v>4302.09403</v>
      </c>
      <c r="I79" s="28">
        <f>H79*100/G79</f>
        <v>114.49403842944865</v>
      </c>
      <c r="J79" s="27">
        <f t="shared" si="10"/>
        <v>544.61103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5">
      <c r="A80" s="25" t="s">
        <v>136</v>
      </c>
      <c r="B80" s="26" t="s">
        <v>137</v>
      </c>
      <c r="C80" s="27">
        <v>523</v>
      </c>
      <c r="D80" s="27">
        <v>523</v>
      </c>
      <c r="E80" s="28">
        <f t="shared" si="12"/>
        <v>100</v>
      </c>
      <c r="F80" s="27">
        <f t="shared" si="11"/>
        <v>0</v>
      </c>
      <c r="G80" s="27"/>
      <c r="H80" s="27"/>
      <c r="I80" s="28"/>
      <c r="J80" s="27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5">
      <c r="A81" s="25" t="s">
        <v>58</v>
      </c>
      <c r="B81" s="26" t="s">
        <v>59</v>
      </c>
      <c r="C81" s="27">
        <v>906.994</v>
      </c>
      <c r="D81" s="27">
        <v>868.3873100000001</v>
      </c>
      <c r="E81" s="28">
        <f t="shared" si="12"/>
        <v>95.74344593238764</v>
      </c>
      <c r="F81" s="27">
        <f t="shared" si="11"/>
        <v>-38.60668999999996</v>
      </c>
      <c r="G81" s="27">
        <v>30</v>
      </c>
      <c r="H81" s="27">
        <v>33.11596</v>
      </c>
      <c r="I81" s="28">
        <f aca="true" t="shared" si="13" ref="I81:I87">H81*100/G81</f>
        <v>110.38653333333333</v>
      </c>
      <c r="J81" s="27">
        <f t="shared" si="10"/>
        <v>3.115960000000001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75">
      <c r="A82" s="25" t="s">
        <v>48</v>
      </c>
      <c r="B82" s="26" t="s">
        <v>49</v>
      </c>
      <c r="C82" s="27">
        <v>1025</v>
      </c>
      <c r="D82" s="27">
        <v>1006.845</v>
      </c>
      <c r="E82" s="28">
        <f t="shared" si="12"/>
        <v>98.22878048780488</v>
      </c>
      <c r="F82" s="27">
        <f t="shared" si="11"/>
        <v>-18.154999999999973</v>
      </c>
      <c r="G82" s="27"/>
      <c r="H82" s="27"/>
      <c r="I82" s="28"/>
      <c r="J82" s="27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10" s="10" customFormat="1" ht="28.5">
      <c r="A83" s="21" t="s">
        <v>138</v>
      </c>
      <c r="B83" s="22" t="s">
        <v>139</v>
      </c>
      <c r="C83" s="23">
        <f>SUM(C84:C92)</f>
        <v>118549.54</v>
      </c>
      <c r="D83" s="23">
        <f>SUM(D84:D92)</f>
        <v>113322.74521999998</v>
      </c>
      <c r="E83" s="24">
        <f t="shared" si="12"/>
        <v>95.59104592054932</v>
      </c>
      <c r="F83" s="23">
        <f t="shared" si="11"/>
        <v>-5226.794780000011</v>
      </c>
      <c r="G83" s="23">
        <f>SUM(G84:G92)</f>
        <v>17019.438000000002</v>
      </c>
      <c r="H83" s="23">
        <f>SUM(H84:H92)</f>
        <v>13590.334</v>
      </c>
      <c r="I83" s="24">
        <f t="shared" si="13"/>
        <v>79.85183764587292</v>
      </c>
      <c r="J83" s="23">
        <f t="shared" si="10"/>
        <v>-3429.104000000001</v>
      </c>
    </row>
    <row r="84" spans="1:20" ht="15">
      <c r="A84" s="25" t="s">
        <v>38</v>
      </c>
      <c r="B84" s="26" t="s">
        <v>39</v>
      </c>
      <c r="C84" s="27">
        <v>27688.762</v>
      </c>
      <c r="D84" s="27">
        <v>25813.12928</v>
      </c>
      <c r="E84" s="28">
        <f aca="true" t="shared" si="14" ref="E84:E91">D84*100/C84</f>
        <v>93.22601451086908</v>
      </c>
      <c r="F84" s="27">
        <f t="shared" si="11"/>
        <v>-1875.6327199999978</v>
      </c>
      <c r="G84" s="27">
        <v>4616.965</v>
      </c>
      <c r="H84" s="27">
        <v>4175.10067</v>
      </c>
      <c r="I84" s="28">
        <f t="shared" si="13"/>
        <v>90.42954993161091</v>
      </c>
      <c r="J84" s="27">
        <f t="shared" si="10"/>
        <v>-441.86433000000034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5">
      <c r="A85" s="25" t="s">
        <v>140</v>
      </c>
      <c r="B85" s="26" t="s">
        <v>141</v>
      </c>
      <c r="C85" s="27">
        <v>26</v>
      </c>
      <c r="D85" s="27">
        <v>25.99961</v>
      </c>
      <c r="E85" s="28">
        <f t="shared" si="14"/>
        <v>99.9985</v>
      </c>
      <c r="F85" s="27">
        <f t="shared" si="11"/>
        <v>-0.00038999999999944635</v>
      </c>
      <c r="G85" s="27">
        <v>0</v>
      </c>
      <c r="H85" s="27">
        <v>0</v>
      </c>
      <c r="I85" s="28"/>
      <c r="J85" s="27">
        <f t="shared" si="10"/>
        <v>0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5">
      <c r="A86" s="25" t="s">
        <v>142</v>
      </c>
      <c r="B86" s="26" t="s">
        <v>143</v>
      </c>
      <c r="C86" s="27">
        <v>41607.305</v>
      </c>
      <c r="D86" s="27">
        <v>40857.620590000006</v>
      </c>
      <c r="E86" s="28">
        <f t="shared" si="14"/>
        <v>98.19819041391891</v>
      </c>
      <c r="F86" s="27">
        <f t="shared" si="11"/>
        <v>-749.6844099999944</v>
      </c>
      <c r="G86" s="27">
        <v>1456</v>
      </c>
      <c r="H86" s="27">
        <v>1395.28395</v>
      </c>
      <c r="I86" s="28">
        <f t="shared" si="13"/>
        <v>95.82994162087911</v>
      </c>
      <c r="J86" s="27">
        <f t="shared" si="10"/>
        <v>-60.716049999999996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30">
      <c r="A87" s="25" t="s">
        <v>144</v>
      </c>
      <c r="B87" s="26" t="s">
        <v>145</v>
      </c>
      <c r="C87" s="27">
        <v>17469.97</v>
      </c>
      <c r="D87" s="27">
        <v>17254.499239999997</v>
      </c>
      <c r="E87" s="28">
        <f t="shared" si="14"/>
        <v>98.76662203770239</v>
      </c>
      <c r="F87" s="27">
        <f t="shared" si="11"/>
        <v>-215.4707600000038</v>
      </c>
      <c r="G87" s="27">
        <v>460</v>
      </c>
      <c r="H87" s="27">
        <v>437.34176</v>
      </c>
      <c r="I87" s="28">
        <f t="shared" si="13"/>
        <v>95.07429565217392</v>
      </c>
      <c r="J87" s="27">
        <f t="shared" si="10"/>
        <v>-22.658239999999978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45">
      <c r="A88" s="25" t="s">
        <v>146</v>
      </c>
      <c r="B88" s="26" t="s">
        <v>147</v>
      </c>
      <c r="C88" s="27">
        <v>117</v>
      </c>
      <c r="D88" s="27">
        <v>116.99996</v>
      </c>
      <c r="E88" s="28">
        <f t="shared" si="14"/>
        <v>99.99996581196582</v>
      </c>
      <c r="F88" s="27">
        <f t="shared" si="11"/>
        <v>-3.999999999848569E-05</v>
      </c>
      <c r="G88" s="27"/>
      <c r="H88" s="27"/>
      <c r="I88" s="28"/>
      <c r="J88" s="27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5">
      <c r="A89" s="25" t="s">
        <v>102</v>
      </c>
      <c r="B89" s="26" t="s">
        <v>103</v>
      </c>
      <c r="C89" s="27">
        <v>15973.809</v>
      </c>
      <c r="D89" s="27">
        <v>15172.60384</v>
      </c>
      <c r="E89" s="28">
        <f t="shared" si="14"/>
        <v>94.98425729267203</v>
      </c>
      <c r="F89" s="27">
        <f t="shared" si="11"/>
        <v>-801.2051599999995</v>
      </c>
      <c r="G89" s="27">
        <v>5017</v>
      </c>
      <c r="H89" s="27">
        <v>2445.56035</v>
      </c>
      <c r="I89" s="28">
        <f aca="true" t="shared" si="15" ref="I89:I104">H89*100/G89</f>
        <v>48.74547239386088</v>
      </c>
      <c r="J89" s="27">
        <f t="shared" si="10"/>
        <v>-2571.43965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5">
      <c r="A90" s="25" t="s">
        <v>148</v>
      </c>
      <c r="B90" s="26" t="s">
        <v>149</v>
      </c>
      <c r="C90" s="27">
        <v>12019.198</v>
      </c>
      <c r="D90" s="27">
        <v>10636.70618</v>
      </c>
      <c r="E90" s="28">
        <f t="shared" si="14"/>
        <v>88.49763669755669</v>
      </c>
      <c r="F90" s="27">
        <f t="shared" si="11"/>
        <v>-1382.491820000001</v>
      </c>
      <c r="G90" s="27">
        <v>5394.473</v>
      </c>
      <c r="H90" s="27">
        <v>5063.915</v>
      </c>
      <c r="I90" s="28">
        <f t="shared" si="15"/>
        <v>93.87228372447133</v>
      </c>
      <c r="J90" s="27">
        <f t="shared" si="10"/>
        <v>-330.558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15">
      <c r="A91" s="25" t="s">
        <v>150</v>
      </c>
      <c r="B91" s="26" t="s">
        <v>151</v>
      </c>
      <c r="C91" s="27">
        <v>3257.496</v>
      </c>
      <c r="D91" s="27">
        <v>3055.24852</v>
      </c>
      <c r="E91" s="28">
        <f t="shared" si="14"/>
        <v>93.7913206954053</v>
      </c>
      <c r="F91" s="27">
        <f t="shared" si="11"/>
        <v>-202.24748</v>
      </c>
      <c r="G91" s="27">
        <v>75</v>
      </c>
      <c r="H91" s="27">
        <v>73.13227</v>
      </c>
      <c r="I91" s="28">
        <f t="shared" si="15"/>
        <v>97.50969333333335</v>
      </c>
      <c r="J91" s="27">
        <f t="shared" si="10"/>
        <v>-1.8677299999999946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15">
      <c r="A92" s="25" t="s">
        <v>22</v>
      </c>
      <c r="B92" s="26" t="s">
        <v>23</v>
      </c>
      <c r="C92" s="27">
        <v>390</v>
      </c>
      <c r="D92" s="27">
        <v>389.938</v>
      </c>
      <c r="E92" s="28">
        <f aca="true" t="shared" si="16" ref="E92:E99">D92*100/C92</f>
        <v>99.98410256410256</v>
      </c>
      <c r="F92" s="27">
        <f t="shared" si="11"/>
        <v>-0.06200000000001182</v>
      </c>
      <c r="G92" s="27">
        <v>0</v>
      </c>
      <c r="H92" s="27">
        <v>0</v>
      </c>
      <c r="I92" s="28"/>
      <c r="J92" s="27">
        <f t="shared" si="10"/>
        <v>0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10" s="10" customFormat="1" ht="28.5">
      <c r="A93" s="21" t="s">
        <v>152</v>
      </c>
      <c r="B93" s="22" t="s">
        <v>153</v>
      </c>
      <c r="C93" s="23">
        <f>SUM(C94:C96)</f>
        <v>2282</v>
      </c>
      <c r="D93" s="23">
        <f>SUM(D94:D96)</f>
        <v>1461.96526</v>
      </c>
      <c r="E93" s="24">
        <f t="shared" si="16"/>
        <v>64.06508588957054</v>
      </c>
      <c r="F93" s="23">
        <f t="shared" si="11"/>
        <v>-820.03474</v>
      </c>
      <c r="G93" s="23">
        <v>0</v>
      </c>
      <c r="H93" s="23">
        <v>0</v>
      </c>
      <c r="I93" s="28"/>
      <c r="J93" s="23">
        <f t="shared" si="10"/>
        <v>0</v>
      </c>
    </row>
    <row r="94" spans="1:20" ht="15">
      <c r="A94" s="25" t="s">
        <v>154</v>
      </c>
      <c r="B94" s="26" t="s">
        <v>155</v>
      </c>
      <c r="C94" s="27">
        <v>330</v>
      </c>
      <c r="D94" s="27">
        <v>0</v>
      </c>
      <c r="E94" s="28">
        <f t="shared" si="16"/>
        <v>0</v>
      </c>
      <c r="F94" s="27">
        <f t="shared" si="11"/>
        <v>-330</v>
      </c>
      <c r="G94" s="27"/>
      <c r="H94" s="27"/>
      <c r="I94" s="28"/>
      <c r="J94" s="27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5">
      <c r="A95" s="25" t="s">
        <v>156</v>
      </c>
      <c r="B95" s="26" t="s">
        <v>157</v>
      </c>
      <c r="C95" s="27">
        <v>1132</v>
      </c>
      <c r="D95" s="27">
        <v>961.9652600000001</v>
      </c>
      <c r="E95" s="28">
        <f t="shared" si="16"/>
        <v>84.9792632508834</v>
      </c>
      <c r="F95" s="27">
        <f t="shared" si="11"/>
        <v>-170.03473999999994</v>
      </c>
      <c r="G95" s="27"/>
      <c r="H95" s="27"/>
      <c r="I95" s="28"/>
      <c r="J95" s="27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15">
      <c r="A96" s="25" t="s">
        <v>158</v>
      </c>
      <c r="B96" s="26" t="s">
        <v>159</v>
      </c>
      <c r="C96" s="27">
        <v>820</v>
      </c>
      <c r="D96" s="27">
        <v>500</v>
      </c>
      <c r="E96" s="28">
        <f t="shared" si="16"/>
        <v>60.97560975609756</v>
      </c>
      <c r="F96" s="27">
        <f t="shared" si="11"/>
        <v>-320</v>
      </c>
      <c r="G96" s="27"/>
      <c r="H96" s="27"/>
      <c r="I96" s="28"/>
      <c r="J96" s="27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10" s="10" customFormat="1" ht="28.5">
      <c r="A97" s="21" t="s">
        <v>0</v>
      </c>
      <c r="B97" s="22" t="s">
        <v>1</v>
      </c>
      <c r="C97" s="23">
        <f>SUM(C98:C105)</f>
        <v>33460.286</v>
      </c>
      <c r="D97" s="23">
        <f>SUM(D98:D105)</f>
        <v>31021.985829999998</v>
      </c>
      <c r="E97" s="24">
        <f t="shared" si="16"/>
        <v>92.71285317166743</v>
      </c>
      <c r="F97" s="23">
        <f t="shared" si="11"/>
        <v>-2438.3001700000023</v>
      </c>
      <c r="G97" s="23">
        <f>SUM(G98:G105)</f>
        <v>8816.619</v>
      </c>
      <c r="H97" s="23">
        <f>SUM(H98:H105)</f>
        <v>7263.2411</v>
      </c>
      <c r="I97" s="24">
        <f t="shared" si="15"/>
        <v>82.3812518154635</v>
      </c>
      <c r="J97" s="23">
        <f t="shared" si="10"/>
        <v>-1553.3779000000004</v>
      </c>
    </row>
    <row r="98" spans="1:20" ht="15">
      <c r="A98" s="25" t="s">
        <v>160</v>
      </c>
      <c r="B98" s="26" t="s">
        <v>161</v>
      </c>
      <c r="C98" s="27">
        <v>60</v>
      </c>
      <c r="D98" s="27">
        <v>60</v>
      </c>
      <c r="E98" s="28">
        <f t="shared" si="16"/>
        <v>100</v>
      </c>
      <c r="F98" s="27">
        <f t="shared" si="11"/>
        <v>0</v>
      </c>
      <c r="G98" s="27"/>
      <c r="H98" s="27"/>
      <c r="I98" s="28"/>
      <c r="J98" s="27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15">
      <c r="A99" s="25" t="s">
        <v>162</v>
      </c>
      <c r="B99" s="26" t="s">
        <v>163</v>
      </c>
      <c r="C99" s="27">
        <v>33350.286</v>
      </c>
      <c r="D99" s="27">
        <v>30911.986559999998</v>
      </c>
      <c r="E99" s="28">
        <f t="shared" si="16"/>
        <v>92.68881999992443</v>
      </c>
      <c r="F99" s="27">
        <f t="shared" si="11"/>
        <v>-2438.2994400000025</v>
      </c>
      <c r="G99" s="27"/>
      <c r="H99" s="27"/>
      <c r="I99" s="28"/>
      <c r="J99" s="27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15">
      <c r="A100" s="25" t="s">
        <v>164</v>
      </c>
      <c r="B100" s="26" t="s">
        <v>165</v>
      </c>
      <c r="C100" s="27">
        <v>0</v>
      </c>
      <c r="D100" s="27">
        <v>0</v>
      </c>
      <c r="E100" s="28"/>
      <c r="F100" s="27">
        <f t="shared" si="11"/>
        <v>0</v>
      </c>
      <c r="G100" s="27">
        <v>5389.674</v>
      </c>
      <c r="H100" s="27">
        <v>4146.04539</v>
      </c>
      <c r="I100" s="28">
        <f t="shared" si="15"/>
        <v>76.92571739960526</v>
      </c>
      <c r="J100" s="27">
        <f t="shared" si="10"/>
        <v>-1243.6286099999998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15">
      <c r="A101" s="25" t="s">
        <v>166</v>
      </c>
      <c r="B101" s="26" t="s">
        <v>167</v>
      </c>
      <c r="C101" s="27">
        <v>0</v>
      </c>
      <c r="D101" s="27">
        <v>0</v>
      </c>
      <c r="E101" s="28"/>
      <c r="F101" s="27">
        <f t="shared" si="11"/>
        <v>0</v>
      </c>
      <c r="G101" s="27">
        <v>1338.155</v>
      </c>
      <c r="H101" s="27">
        <v>1208.02771</v>
      </c>
      <c r="I101" s="28">
        <f t="shared" si="15"/>
        <v>90.27561904263708</v>
      </c>
      <c r="J101" s="27">
        <f t="shared" si="10"/>
        <v>-130.1272899999999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15">
      <c r="A102" s="25" t="s">
        <v>168</v>
      </c>
      <c r="B102" s="26" t="s">
        <v>169</v>
      </c>
      <c r="C102" s="27">
        <v>0</v>
      </c>
      <c r="D102" s="27">
        <v>0</v>
      </c>
      <c r="E102" s="28"/>
      <c r="F102" s="27">
        <f t="shared" si="11"/>
        <v>0</v>
      </c>
      <c r="G102" s="27">
        <v>1860</v>
      </c>
      <c r="H102" s="27">
        <v>1860</v>
      </c>
      <c r="I102" s="28">
        <f t="shared" si="15"/>
        <v>100</v>
      </c>
      <c r="J102" s="27">
        <f t="shared" si="10"/>
        <v>0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60">
      <c r="A103" s="25" t="s">
        <v>170</v>
      </c>
      <c r="B103" s="26" t="s">
        <v>171</v>
      </c>
      <c r="C103" s="27">
        <v>50</v>
      </c>
      <c r="D103" s="27">
        <v>49.999269999999996</v>
      </c>
      <c r="E103" s="28">
        <f>D103*100/C103</f>
        <v>99.99853999999999</v>
      </c>
      <c r="F103" s="27">
        <f t="shared" si="11"/>
        <v>-0.0007300000000043383</v>
      </c>
      <c r="G103" s="27"/>
      <c r="H103" s="27"/>
      <c r="I103" s="28"/>
      <c r="J103" s="27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45">
      <c r="A104" s="25" t="s">
        <v>238</v>
      </c>
      <c r="B104" s="26" t="s">
        <v>239</v>
      </c>
      <c r="C104" s="27">
        <v>0</v>
      </c>
      <c r="D104" s="27">
        <v>0</v>
      </c>
      <c r="E104" s="28"/>
      <c r="F104" s="27">
        <f t="shared" si="11"/>
        <v>0</v>
      </c>
      <c r="G104" s="27">
        <v>439.441</v>
      </c>
      <c r="H104" s="27">
        <v>323.169</v>
      </c>
      <c r="I104" s="28">
        <f t="shared" si="15"/>
        <v>73.54093040931546</v>
      </c>
      <c r="J104" s="27">
        <f t="shared" si="10"/>
        <v>-116.27199999999999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45">
      <c r="A105" s="25" t="s">
        <v>2</v>
      </c>
      <c r="B105" s="26" t="s">
        <v>3</v>
      </c>
      <c r="C105" s="27">
        <v>0</v>
      </c>
      <c r="D105" s="27">
        <v>0</v>
      </c>
      <c r="E105" s="28"/>
      <c r="F105" s="27">
        <f t="shared" si="11"/>
        <v>0</v>
      </c>
      <c r="G105" s="27">
        <v>-210.651</v>
      </c>
      <c r="H105" s="27">
        <v>-274.001</v>
      </c>
      <c r="I105" s="28">
        <f aca="true" t="shared" si="17" ref="I105:I111">H105*100/G105</f>
        <v>130.07343900574884</v>
      </c>
      <c r="J105" s="27">
        <f t="shared" si="10"/>
        <v>-63.349999999999966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10" s="10" customFormat="1" ht="28.5">
      <c r="A106" s="21" t="s">
        <v>172</v>
      </c>
      <c r="B106" s="22" t="s">
        <v>173</v>
      </c>
      <c r="C106" s="23">
        <f>SUM(C107:C110)</f>
        <v>2445.257</v>
      </c>
      <c r="D106" s="23">
        <f>SUM(D107:D110)</f>
        <v>2309.543</v>
      </c>
      <c r="E106" s="24">
        <f>D106*100/C106</f>
        <v>94.44990853722125</v>
      </c>
      <c r="F106" s="23">
        <f t="shared" si="11"/>
        <v>-135.71399999999994</v>
      </c>
      <c r="G106" s="23">
        <f>SUM(G107:G110)</f>
        <v>138737.761</v>
      </c>
      <c r="H106" s="23">
        <f>SUM(H107:H110)</f>
        <v>86741.12666</v>
      </c>
      <c r="I106" s="24">
        <f t="shared" si="17"/>
        <v>62.521642294630944</v>
      </c>
      <c r="J106" s="23">
        <f t="shared" si="10"/>
        <v>-51996.634340000004</v>
      </c>
    </row>
    <row r="107" spans="1:20" ht="15">
      <c r="A107" s="25" t="s">
        <v>166</v>
      </c>
      <c r="B107" s="26" t="s">
        <v>167</v>
      </c>
      <c r="C107" s="27">
        <v>0</v>
      </c>
      <c r="D107" s="27">
        <v>0</v>
      </c>
      <c r="E107" s="28"/>
      <c r="F107" s="27">
        <f t="shared" si="11"/>
        <v>0</v>
      </c>
      <c r="G107" s="27">
        <v>39560.617</v>
      </c>
      <c r="H107" s="27">
        <v>20334.13124</v>
      </c>
      <c r="I107" s="28">
        <f t="shared" si="17"/>
        <v>51.399934535904734</v>
      </c>
      <c r="J107" s="27">
        <f t="shared" si="10"/>
        <v>-19226.48576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15">
      <c r="A108" s="25" t="s">
        <v>174</v>
      </c>
      <c r="B108" s="26" t="s">
        <v>175</v>
      </c>
      <c r="C108" s="27">
        <v>0</v>
      </c>
      <c r="D108" s="27">
        <v>0</v>
      </c>
      <c r="E108" s="28"/>
      <c r="F108" s="27">
        <f t="shared" si="11"/>
        <v>0</v>
      </c>
      <c r="G108" s="27">
        <v>35609.216</v>
      </c>
      <c r="H108" s="27">
        <v>23686.64109</v>
      </c>
      <c r="I108" s="28">
        <f t="shared" si="17"/>
        <v>66.51828866437273</v>
      </c>
      <c r="J108" s="27">
        <f t="shared" si="10"/>
        <v>-11922.57491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45">
      <c r="A109" s="25" t="s">
        <v>176</v>
      </c>
      <c r="B109" s="26" t="s">
        <v>177</v>
      </c>
      <c r="C109" s="27">
        <v>2445.257</v>
      </c>
      <c r="D109" s="27">
        <v>2309.543</v>
      </c>
      <c r="E109" s="28">
        <f>D109*100/C109</f>
        <v>94.44990853722125</v>
      </c>
      <c r="F109" s="27">
        <f t="shared" si="11"/>
        <v>-135.71399999999994</v>
      </c>
      <c r="G109" s="27">
        <v>6240.41</v>
      </c>
      <c r="H109" s="27">
        <v>1446.028</v>
      </c>
      <c r="I109" s="28">
        <f t="shared" si="17"/>
        <v>23.172003121589768</v>
      </c>
      <c r="J109" s="27">
        <f t="shared" si="10"/>
        <v>-4794.382</v>
      </c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30">
      <c r="A110" s="25" t="s">
        <v>178</v>
      </c>
      <c r="B110" s="26" t="s">
        <v>179</v>
      </c>
      <c r="C110" s="27">
        <v>0</v>
      </c>
      <c r="D110" s="27">
        <v>0</v>
      </c>
      <c r="E110" s="28"/>
      <c r="F110" s="27">
        <f t="shared" si="11"/>
        <v>0</v>
      </c>
      <c r="G110" s="27">
        <v>57327.518</v>
      </c>
      <c r="H110" s="27">
        <v>41274.326329999996</v>
      </c>
      <c r="I110" s="28">
        <f t="shared" si="17"/>
        <v>71.99740677766653</v>
      </c>
      <c r="J110" s="27">
        <f t="shared" si="10"/>
        <v>-16053.19167</v>
      </c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10" s="10" customFormat="1" ht="28.5">
      <c r="A111" s="21" t="s">
        <v>180</v>
      </c>
      <c r="B111" s="22" t="s">
        <v>181</v>
      </c>
      <c r="C111" s="23">
        <f>SUM(C112:C115)</f>
        <v>51497.368</v>
      </c>
      <c r="D111" s="23">
        <f>SUM(D112:D115)</f>
        <v>21228.326050000003</v>
      </c>
      <c r="E111" s="24">
        <f aca="true" t="shared" si="18" ref="E111:E118">D111*100/C111</f>
        <v>41.22215731491365</v>
      </c>
      <c r="F111" s="23">
        <f t="shared" si="11"/>
        <v>-30269.04195</v>
      </c>
      <c r="G111" s="23">
        <f>SUM(G112:G115)</f>
        <v>20028.5</v>
      </c>
      <c r="H111" s="23">
        <f>SUM(H112:H115)</f>
        <v>19890.13101</v>
      </c>
      <c r="I111" s="24">
        <f t="shared" si="17"/>
        <v>99.3091395261752</v>
      </c>
      <c r="J111" s="23">
        <f t="shared" si="10"/>
        <v>-138.36898999999903</v>
      </c>
    </row>
    <row r="112" spans="1:20" ht="15">
      <c r="A112" s="25" t="s">
        <v>182</v>
      </c>
      <c r="B112" s="26" t="s">
        <v>183</v>
      </c>
      <c r="C112" s="27">
        <v>1884.5</v>
      </c>
      <c r="D112" s="27">
        <v>1884.5</v>
      </c>
      <c r="E112" s="28">
        <f t="shared" si="18"/>
        <v>100</v>
      </c>
      <c r="F112" s="27">
        <f t="shared" si="11"/>
        <v>0</v>
      </c>
      <c r="G112" s="27"/>
      <c r="H112" s="27"/>
      <c r="I112" s="28"/>
      <c r="J112" s="27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15">
      <c r="A113" s="25" t="s">
        <v>184</v>
      </c>
      <c r="B113" s="26" t="s">
        <v>185</v>
      </c>
      <c r="C113" s="27">
        <v>6367.458</v>
      </c>
      <c r="D113" s="27">
        <v>1004.2103199999999</v>
      </c>
      <c r="E113" s="28">
        <f t="shared" si="18"/>
        <v>15.770976738283943</v>
      </c>
      <c r="F113" s="27">
        <f t="shared" si="11"/>
        <v>-5363.2476799999995</v>
      </c>
      <c r="G113" s="27"/>
      <c r="H113" s="27"/>
      <c r="I113" s="28"/>
      <c r="J113" s="27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45">
      <c r="A114" s="25" t="s">
        <v>176</v>
      </c>
      <c r="B114" s="26" t="s">
        <v>177</v>
      </c>
      <c r="C114" s="27">
        <v>42897.41</v>
      </c>
      <c r="D114" s="27">
        <v>18259.61573</v>
      </c>
      <c r="E114" s="28">
        <f t="shared" si="18"/>
        <v>42.56577665178387</v>
      </c>
      <c r="F114" s="27">
        <f t="shared" si="11"/>
        <v>-24637.794270000002</v>
      </c>
      <c r="G114" s="27">
        <v>20000</v>
      </c>
      <c r="H114" s="27">
        <v>19890.13101</v>
      </c>
      <c r="I114" s="28">
        <f>H114*100/G114</f>
        <v>99.45065505</v>
      </c>
      <c r="J114" s="27">
        <f t="shared" si="10"/>
        <v>-109.86898999999903</v>
      </c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15">
      <c r="A115" s="25" t="s">
        <v>168</v>
      </c>
      <c r="B115" s="26" t="s">
        <v>169</v>
      </c>
      <c r="C115" s="27">
        <v>348</v>
      </c>
      <c r="D115" s="27">
        <v>80</v>
      </c>
      <c r="E115" s="28">
        <f t="shared" si="18"/>
        <v>22.988505747126435</v>
      </c>
      <c r="F115" s="27">
        <f t="shared" si="11"/>
        <v>-268</v>
      </c>
      <c r="G115" s="27">
        <v>28.5</v>
      </c>
      <c r="H115" s="27">
        <v>0</v>
      </c>
      <c r="I115" s="28">
        <f>H115*100/G115</f>
        <v>0</v>
      </c>
      <c r="J115" s="27">
        <f t="shared" si="10"/>
        <v>-28.5</v>
      </c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10" s="10" customFormat="1" ht="28.5">
      <c r="A116" s="21" t="s">
        <v>4</v>
      </c>
      <c r="B116" s="22" t="s">
        <v>5</v>
      </c>
      <c r="C116" s="23">
        <f>SUM(C117:C122)</f>
        <v>42740.768</v>
      </c>
      <c r="D116" s="23">
        <f>SUM(D117:D122)</f>
        <v>42200.916450000004</v>
      </c>
      <c r="E116" s="24">
        <f t="shared" si="18"/>
        <v>98.73691658980019</v>
      </c>
      <c r="F116" s="23">
        <f t="shared" si="11"/>
        <v>-539.8515499999921</v>
      </c>
      <c r="G116" s="23">
        <f>SUM(G117:G122)</f>
        <v>23634.8</v>
      </c>
      <c r="H116" s="23">
        <f>SUM(H117:H122)</f>
        <v>20900.72858</v>
      </c>
      <c r="I116" s="24">
        <f>H116*100/G116</f>
        <v>88.43200949447426</v>
      </c>
      <c r="J116" s="23">
        <f t="shared" si="10"/>
        <v>-2734.07142</v>
      </c>
    </row>
    <row r="117" spans="1:20" ht="45">
      <c r="A117" s="25" t="s">
        <v>186</v>
      </c>
      <c r="B117" s="26" t="s">
        <v>187</v>
      </c>
      <c r="C117" s="27">
        <v>1100</v>
      </c>
      <c r="D117" s="27">
        <v>635</v>
      </c>
      <c r="E117" s="28">
        <f t="shared" si="18"/>
        <v>57.72727272727273</v>
      </c>
      <c r="F117" s="27">
        <f t="shared" si="11"/>
        <v>-465</v>
      </c>
      <c r="G117" s="27"/>
      <c r="H117" s="27"/>
      <c r="I117" s="28"/>
      <c r="J117" s="27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60">
      <c r="A118" s="25" t="s">
        <v>188</v>
      </c>
      <c r="B118" s="26" t="s">
        <v>189</v>
      </c>
      <c r="C118" s="27">
        <v>39340.768</v>
      </c>
      <c r="D118" s="27">
        <v>39265.916450000004</v>
      </c>
      <c r="E118" s="28">
        <f t="shared" si="18"/>
        <v>99.80973541238444</v>
      </c>
      <c r="F118" s="27">
        <f t="shared" si="11"/>
        <v>-74.85154999999213</v>
      </c>
      <c r="G118" s="27">
        <v>22937.6</v>
      </c>
      <c r="H118" s="27">
        <v>20900.72858</v>
      </c>
      <c r="I118" s="28">
        <f>H118*100/G118</f>
        <v>91.11994532993862</v>
      </c>
      <c r="J118" s="27">
        <f t="shared" si="10"/>
        <v>-2036.8714199999995</v>
      </c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30">
      <c r="A119" s="25" t="s">
        <v>178</v>
      </c>
      <c r="B119" s="26" t="s">
        <v>179</v>
      </c>
      <c r="C119" s="27">
        <v>0</v>
      </c>
      <c r="D119" s="27">
        <v>0</v>
      </c>
      <c r="E119" s="28"/>
      <c r="F119" s="27">
        <f t="shared" si="11"/>
        <v>0</v>
      </c>
      <c r="G119" s="27">
        <v>697.2</v>
      </c>
      <c r="H119" s="27">
        <v>0</v>
      </c>
      <c r="I119" s="28">
        <f aca="true" t="shared" si="19" ref="I119:I125">H119*100/G119</f>
        <v>0</v>
      </c>
      <c r="J119" s="27">
        <f t="shared" si="10"/>
        <v>-697.2</v>
      </c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60">
      <c r="A120" s="25" t="s">
        <v>190</v>
      </c>
      <c r="B120" s="26" t="s">
        <v>191</v>
      </c>
      <c r="C120" s="27">
        <v>300</v>
      </c>
      <c r="D120" s="27">
        <v>300</v>
      </c>
      <c r="E120" s="28">
        <f>D120*100/C120</f>
        <v>100</v>
      </c>
      <c r="F120" s="27">
        <f t="shared" si="11"/>
        <v>0</v>
      </c>
      <c r="G120" s="27"/>
      <c r="H120" s="27"/>
      <c r="I120" s="28"/>
      <c r="J120" s="27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30">
      <c r="A121" s="25" t="s">
        <v>240</v>
      </c>
      <c r="B121" s="26" t="s">
        <v>241</v>
      </c>
      <c r="C121" s="27">
        <v>2000</v>
      </c>
      <c r="D121" s="27">
        <v>2000</v>
      </c>
      <c r="E121" s="28">
        <f>D121*100/C121</f>
        <v>100</v>
      </c>
      <c r="F121" s="27">
        <f t="shared" si="11"/>
        <v>0</v>
      </c>
      <c r="G121" s="27">
        <v>3000</v>
      </c>
      <c r="H121" s="27">
        <v>3000</v>
      </c>
      <c r="I121" s="28">
        <f t="shared" si="19"/>
        <v>100</v>
      </c>
      <c r="J121" s="27">
        <f t="shared" si="10"/>
        <v>0</v>
      </c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30">
      <c r="A122" s="25" t="s">
        <v>6</v>
      </c>
      <c r="B122" s="26" t="s">
        <v>7</v>
      </c>
      <c r="C122" s="27">
        <v>0</v>
      </c>
      <c r="D122" s="27">
        <v>0</v>
      </c>
      <c r="E122" s="28"/>
      <c r="F122" s="27">
        <f t="shared" si="11"/>
        <v>0</v>
      </c>
      <c r="G122" s="27">
        <v>-3000</v>
      </c>
      <c r="H122" s="27">
        <v>-3000</v>
      </c>
      <c r="I122" s="28">
        <f t="shared" si="19"/>
        <v>100</v>
      </c>
      <c r="J122" s="27">
        <f t="shared" si="10"/>
        <v>0</v>
      </c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10" s="10" customFormat="1" ht="28.5">
      <c r="A123" s="21" t="s">
        <v>192</v>
      </c>
      <c r="B123" s="22" t="s">
        <v>193</v>
      </c>
      <c r="C123" s="23">
        <v>0</v>
      </c>
      <c r="D123" s="23">
        <v>0</v>
      </c>
      <c r="E123" s="24"/>
      <c r="F123" s="27">
        <f t="shared" si="11"/>
        <v>0</v>
      </c>
      <c r="G123" s="23">
        <f>SUM(G124:G126)</f>
        <v>14022.336</v>
      </c>
      <c r="H123" s="23">
        <f>SUM(H124:H126)</f>
        <v>3451.24985</v>
      </c>
      <c r="I123" s="24">
        <f t="shared" si="19"/>
        <v>24.61251712981346</v>
      </c>
      <c r="J123" s="23">
        <f t="shared" si="10"/>
        <v>-10571.08615</v>
      </c>
    </row>
    <row r="124" spans="1:20" ht="30">
      <c r="A124" s="25" t="s">
        <v>194</v>
      </c>
      <c r="B124" s="26" t="s">
        <v>195</v>
      </c>
      <c r="C124" s="27">
        <v>0</v>
      </c>
      <c r="D124" s="27">
        <v>0</v>
      </c>
      <c r="E124" s="28"/>
      <c r="F124" s="27">
        <f t="shared" si="11"/>
        <v>0</v>
      </c>
      <c r="G124" s="27">
        <v>2000</v>
      </c>
      <c r="H124" s="27">
        <v>1966.51573</v>
      </c>
      <c r="I124" s="28">
        <f t="shared" si="19"/>
        <v>98.3257865</v>
      </c>
      <c r="J124" s="27">
        <f t="shared" si="10"/>
        <v>-33.484269999999924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30">
      <c r="A125" s="25" t="s">
        <v>178</v>
      </c>
      <c r="B125" s="26" t="s">
        <v>179</v>
      </c>
      <c r="C125" s="27">
        <v>0</v>
      </c>
      <c r="D125" s="27">
        <v>0</v>
      </c>
      <c r="E125" s="28"/>
      <c r="F125" s="27">
        <f t="shared" si="11"/>
        <v>0</v>
      </c>
      <c r="G125" s="27">
        <v>4022.336</v>
      </c>
      <c r="H125" s="27">
        <v>1484.73412</v>
      </c>
      <c r="I125" s="28">
        <f t="shared" si="19"/>
        <v>36.9122350793171</v>
      </c>
      <c r="J125" s="27">
        <f t="shared" si="10"/>
        <v>-2537.6018799999997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15">
      <c r="A126" s="25" t="s">
        <v>196</v>
      </c>
      <c r="B126" s="26" t="s">
        <v>197</v>
      </c>
      <c r="C126" s="27">
        <v>0</v>
      </c>
      <c r="D126" s="27">
        <v>0</v>
      </c>
      <c r="E126" s="28"/>
      <c r="F126" s="27">
        <f t="shared" si="11"/>
        <v>0</v>
      </c>
      <c r="G126" s="27">
        <v>8000</v>
      </c>
      <c r="H126" s="27">
        <v>0</v>
      </c>
      <c r="I126" s="28">
        <f>H126*100/G126</f>
        <v>0</v>
      </c>
      <c r="J126" s="27">
        <f t="shared" si="10"/>
        <v>-8000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10" s="10" customFormat="1" ht="28.5">
      <c r="A127" s="21" t="s">
        <v>198</v>
      </c>
      <c r="B127" s="22" t="s">
        <v>199</v>
      </c>
      <c r="C127" s="23">
        <v>1090</v>
      </c>
      <c r="D127" s="23">
        <v>1062.2961799999998</v>
      </c>
      <c r="E127" s="24">
        <f aca="true" t="shared" si="20" ref="E127:E133">D127*100/C127</f>
        <v>97.45836513761466</v>
      </c>
      <c r="F127" s="23">
        <f t="shared" si="11"/>
        <v>-27.703820000000178</v>
      </c>
      <c r="G127" s="23">
        <v>0</v>
      </c>
      <c r="H127" s="23">
        <v>0</v>
      </c>
      <c r="I127" s="24"/>
      <c r="J127" s="23">
        <f t="shared" si="10"/>
        <v>0</v>
      </c>
    </row>
    <row r="128" spans="1:20" ht="45">
      <c r="A128" s="25" t="s">
        <v>200</v>
      </c>
      <c r="B128" s="26" t="s">
        <v>201</v>
      </c>
      <c r="C128" s="27">
        <v>1090</v>
      </c>
      <c r="D128" s="27">
        <v>1062.2961799999998</v>
      </c>
      <c r="E128" s="28">
        <f t="shared" si="20"/>
        <v>97.45836513761466</v>
      </c>
      <c r="F128" s="27">
        <f t="shared" si="11"/>
        <v>-27.703820000000178</v>
      </c>
      <c r="G128" s="27"/>
      <c r="H128" s="27"/>
      <c r="I128" s="28"/>
      <c r="J128" s="27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10" s="10" customFormat="1" ht="28.5">
      <c r="A129" s="21" t="s">
        <v>202</v>
      </c>
      <c r="B129" s="22" t="s">
        <v>203</v>
      </c>
      <c r="C129" s="23">
        <f>SUM(C130:C132)</f>
        <v>1311.1190000000001</v>
      </c>
      <c r="D129" s="23">
        <f>SUM(D130:D132)</f>
        <v>917.61887</v>
      </c>
      <c r="E129" s="24">
        <f t="shared" si="20"/>
        <v>69.98745880427329</v>
      </c>
      <c r="F129" s="23">
        <f t="shared" si="11"/>
        <v>-393.5001300000001</v>
      </c>
      <c r="G129" s="23">
        <f>SUM(G130:G132)</f>
        <v>241</v>
      </c>
      <c r="H129" s="23">
        <f>SUM(H130:H132)</f>
        <v>240.87120000000002</v>
      </c>
      <c r="I129" s="24">
        <f>H129*100/G129</f>
        <v>99.94655601659753</v>
      </c>
      <c r="J129" s="23">
        <f t="shared" si="10"/>
        <v>-0.12879999999998404</v>
      </c>
    </row>
    <row r="130" spans="1:20" ht="15">
      <c r="A130" s="25" t="s">
        <v>18</v>
      </c>
      <c r="B130" s="26" t="s">
        <v>19</v>
      </c>
      <c r="C130" s="27">
        <v>605.619</v>
      </c>
      <c r="D130" s="27">
        <v>412.32695</v>
      </c>
      <c r="E130" s="28">
        <f t="shared" si="20"/>
        <v>68.08355583295769</v>
      </c>
      <c r="F130" s="27">
        <f t="shared" si="11"/>
        <v>-193.29205000000002</v>
      </c>
      <c r="G130" s="27">
        <v>215</v>
      </c>
      <c r="H130" s="27">
        <v>214.87120000000002</v>
      </c>
      <c r="I130" s="28">
        <f>H130*100/G130</f>
        <v>99.94009302325583</v>
      </c>
      <c r="J130" s="27">
        <f t="shared" si="10"/>
        <v>-0.12879999999998404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15">
      <c r="A131" s="25" t="s">
        <v>204</v>
      </c>
      <c r="B131" s="26" t="s">
        <v>205</v>
      </c>
      <c r="C131" s="27">
        <v>505.5</v>
      </c>
      <c r="D131" s="27">
        <v>505.29192</v>
      </c>
      <c r="E131" s="28">
        <f t="shared" si="20"/>
        <v>99.95883679525222</v>
      </c>
      <c r="F131" s="27">
        <f t="shared" si="11"/>
        <v>-0.20807999999999538</v>
      </c>
      <c r="G131" s="27">
        <v>26</v>
      </c>
      <c r="H131" s="27">
        <v>26</v>
      </c>
      <c r="I131" s="28">
        <f>H131*100/G131</f>
        <v>100</v>
      </c>
      <c r="J131" s="27">
        <f t="shared" si="10"/>
        <v>0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15">
      <c r="A132" s="25" t="s">
        <v>204</v>
      </c>
      <c r="B132" s="26" t="s">
        <v>205</v>
      </c>
      <c r="C132" s="27">
        <v>200</v>
      </c>
      <c r="D132" s="27">
        <v>0</v>
      </c>
      <c r="E132" s="28">
        <f t="shared" si="20"/>
        <v>0</v>
      </c>
      <c r="F132" s="27">
        <f t="shared" si="11"/>
        <v>-200</v>
      </c>
      <c r="G132" s="27"/>
      <c r="H132" s="27"/>
      <c r="I132" s="28"/>
      <c r="J132" s="27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10" s="10" customFormat="1" ht="42.75">
      <c r="A133" s="21" t="s">
        <v>206</v>
      </c>
      <c r="B133" s="22" t="s">
        <v>207</v>
      </c>
      <c r="C133" s="23">
        <f>SUM(C134:C148)</f>
        <v>3863326.5249999994</v>
      </c>
      <c r="D133" s="23">
        <f>SUM(D134:D148)</f>
        <v>3840702.3715299997</v>
      </c>
      <c r="E133" s="24">
        <f t="shared" si="20"/>
        <v>99.41438671249772</v>
      </c>
      <c r="F133" s="23">
        <f t="shared" si="11"/>
        <v>-22624.153469999786</v>
      </c>
      <c r="G133" s="23">
        <f>SUM(G134:G148)</f>
        <v>117817.96900000001</v>
      </c>
      <c r="H133" s="23">
        <f>SUM(H134:H148)</f>
        <v>103511.13205999999</v>
      </c>
      <c r="I133" s="24">
        <f>H133*100/G133</f>
        <v>87.85682942811547</v>
      </c>
      <c r="J133" s="23">
        <f t="shared" si="10"/>
        <v>-14306.836940000023</v>
      </c>
    </row>
    <row r="134" spans="1:20" ht="15">
      <c r="A134" s="25" t="s">
        <v>208</v>
      </c>
      <c r="B134" s="26" t="s">
        <v>209</v>
      </c>
      <c r="C134" s="27">
        <v>8299.678</v>
      </c>
      <c r="D134" s="27">
        <v>0</v>
      </c>
      <c r="E134" s="28">
        <f aca="true" t="shared" si="21" ref="E134:E147">D134*100/C134</f>
        <v>0</v>
      </c>
      <c r="F134" s="27">
        <f t="shared" si="11"/>
        <v>-8299.678</v>
      </c>
      <c r="G134" s="27"/>
      <c r="H134" s="27"/>
      <c r="I134" s="28"/>
      <c r="J134" s="27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15">
      <c r="A135" s="25" t="s">
        <v>210</v>
      </c>
      <c r="B135" s="26" t="s">
        <v>211</v>
      </c>
      <c r="C135" s="27">
        <v>40872.9</v>
      </c>
      <c r="D135" s="27">
        <v>40872.9</v>
      </c>
      <c r="E135" s="28">
        <f t="shared" si="21"/>
        <v>100</v>
      </c>
      <c r="F135" s="27">
        <f t="shared" si="11"/>
        <v>0</v>
      </c>
      <c r="G135" s="27"/>
      <c r="H135" s="27"/>
      <c r="I135" s="28"/>
      <c r="J135" s="27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15">
      <c r="A136" s="25" t="s">
        <v>212</v>
      </c>
      <c r="B136" s="26" t="s">
        <v>213</v>
      </c>
      <c r="C136" s="27">
        <v>54409.38</v>
      </c>
      <c r="D136" s="27">
        <v>54409.38</v>
      </c>
      <c r="E136" s="28">
        <f t="shared" si="21"/>
        <v>100</v>
      </c>
      <c r="F136" s="27">
        <f aca="true" t="shared" si="22" ref="F136:F147">D136-C136</f>
        <v>0</v>
      </c>
      <c r="G136" s="27"/>
      <c r="H136" s="27"/>
      <c r="I136" s="28"/>
      <c r="J136" s="27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15">
      <c r="A137" s="25" t="s">
        <v>214</v>
      </c>
      <c r="B137" s="26" t="s">
        <v>215</v>
      </c>
      <c r="C137" s="27">
        <v>3408.7</v>
      </c>
      <c r="D137" s="27">
        <v>3408.7</v>
      </c>
      <c r="E137" s="28">
        <f t="shared" si="21"/>
        <v>100</v>
      </c>
      <c r="F137" s="27">
        <f t="shared" si="22"/>
        <v>0</v>
      </c>
      <c r="G137" s="27"/>
      <c r="H137" s="27"/>
      <c r="I137" s="28"/>
      <c r="J137" s="27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90">
      <c r="A138" s="25" t="s">
        <v>216</v>
      </c>
      <c r="B138" s="26" t="s">
        <v>217</v>
      </c>
      <c r="C138" s="27">
        <v>1871629.9</v>
      </c>
      <c r="D138" s="27">
        <v>1871611.85552</v>
      </c>
      <c r="E138" s="28">
        <f t="shared" si="21"/>
        <v>99.99903589486361</v>
      </c>
      <c r="F138" s="27">
        <f t="shared" si="22"/>
        <v>-18.04447999992408</v>
      </c>
      <c r="G138" s="27"/>
      <c r="H138" s="27"/>
      <c r="I138" s="28"/>
      <c r="J138" s="27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90">
      <c r="A139" s="25" t="s">
        <v>218</v>
      </c>
      <c r="B139" s="26" t="s">
        <v>219</v>
      </c>
      <c r="C139" s="27">
        <v>1633144.2</v>
      </c>
      <c r="D139" s="27">
        <v>1632902.76273</v>
      </c>
      <c r="E139" s="28">
        <f t="shared" si="21"/>
        <v>99.98521641444766</v>
      </c>
      <c r="F139" s="27">
        <f t="shared" si="22"/>
        <v>-241.43726999987848</v>
      </c>
      <c r="G139" s="27"/>
      <c r="H139" s="27"/>
      <c r="I139" s="28"/>
      <c r="J139" s="27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75">
      <c r="A140" s="25" t="s">
        <v>220</v>
      </c>
      <c r="B140" s="26" t="s">
        <v>221</v>
      </c>
      <c r="C140" s="27">
        <v>104850.4</v>
      </c>
      <c r="D140" s="27">
        <v>103559.42867000001</v>
      </c>
      <c r="E140" s="28">
        <f t="shared" si="21"/>
        <v>98.76874925608297</v>
      </c>
      <c r="F140" s="27">
        <f t="shared" si="22"/>
        <v>-1290.9713299999858</v>
      </c>
      <c r="G140" s="27"/>
      <c r="H140" s="27"/>
      <c r="I140" s="28"/>
      <c r="J140" s="27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30">
      <c r="A141" s="25" t="s">
        <v>222</v>
      </c>
      <c r="B141" s="26" t="s">
        <v>223</v>
      </c>
      <c r="C141" s="27">
        <v>17507</v>
      </c>
      <c r="D141" s="27">
        <v>17507</v>
      </c>
      <c r="E141" s="28">
        <f t="shared" si="21"/>
        <v>100</v>
      </c>
      <c r="F141" s="27">
        <f t="shared" si="22"/>
        <v>0</v>
      </c>
      <c r="G141" s="27"/>
      <c r="H141" s="27"/>
      <c r="I141" s="28"/>
      <c r="J141" s="27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30">
      <c r="A142" s="25" t="s">
        <v>224</v>
      </c>
      <c r="B142" s="26" t="s">
        <v>225</v>
      </c>
      <c r="C142" s="27">
        <v>47609.037</v>
      </c>
      <c r="D142" s="27">
        <v>47609.037</v>
      </c>
      <c r="E142" s="28">
        <f t="shared" si="21"/>
        <v>99.99999999999999</v>
      </c>
      <c r="F142" s="27">
        <f t="shared" si="22"/>
        <v>0</v>
      </c>
      <c r="G142" s="27"/>
      <c r="H142" s="27"/>
      <c r="I142" s="28"/>
      <c r="J142" s="27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ht="45">
      <c r="A143" s="25" t="s">
        <v>226</v>
      </c>
      <c r="B143" s="26" t="s">
        <v>227</v>
      </c>
      <c r="C143" s="27">
        <v>34459.908</v>
      </c>
      <c r="D143" s="27">
        <v>23939.94931</v>
      </c>
      <c r="E143" s="28">
        <f t="shared" si="21"/>
        <v>69.47188979726816</v>
      </c>
      <c r="F143" s="27">
        <f t="shared" si="22"/>
        <v>-10519.958690000003</v>
      </c>
      <c r="G143" s="27">
        <v>17274.112</v>
      </c>
      <c r="H143" s="27">
        <v>14881.98099</v>
      </c>
      <c r="I143" s="28">
        <f>H143*100/G143</f>
        <v>86.15193064627576</v>
      </c>
      <c r="J143" s="27">
        <f>H143-G143</f>
        <v>-2392.131010000001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60">
      <c r="A144" s="25" t="s">
        <v>228</v>
      </c>
      <c r="B144" s="26" t="s">
        <v>229</v>
      </c>
      <c r="C144" s="27">
        <v>5862.5</v>
      </c>
      <c r="D144" s="27">
        <v>5417.066650000001</v>
      </c>
      <c r="E144" s="28">
        <f t="shared" si="21"/>
        <v>92.40198976545842</v>
      </c>
      <c r="F144" s="27">
        <f t="shared" si="22"/>
        <v>-445.43334999999934</v>
      </c>
      <c r="G144" s="27"/>
      <c r="H144" s="27"/>
      <c r="I144" s="28"/>
      <c r="J144" s="27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ht="105">
      <c r="A145" s="25" t="s">
        <v>230</v>
      </c>
      <c r="B145" s="26" t="s">
        <v>231</v>
      </c>
      <c r="C145" s="27">
        <v>27674.4</v>
      </c>
      <c r="D145" s="27">
        <v>27238.28088</v>
      </c>
      <c r="E145" s="28">
        <f t="shared" si="21"/>
        <v>98.42410632208828</v>
      </c>
      <c r="F145" s="27">
        <f t="shared" si="22"/>
        <v>-436.119120000003</v>
      </c>
      <c r="G145" s="27"/>
      <c r="H145" s="27"/>
      <c r="I145" s="28"/>
      <c r="J145" s="27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15">
      <c r="A146" s="25" t="s">
        <v>232</v>
      </c>
      <c r="B146" s="26" t="s">
        <v>233</v>
      </c>
      <c r="C146" s="27">
        <v>5797.522</v>
      </c>
      <c r="D146" s="27">
        <v>4515.96679</v>
      </c>
      <c r="E146" s="28">
        <f t="shared" si="21"/>
        <v>77.89477625095688</v>
      </c>
      <c r="F146" s="27">
        <f t="shared" si="22"/>
        <v>-1281.5552099999995</v>
      </c>
      <c r="G146" s="27">
        <v>100543.857</v>
      </c>
      <c r="H146" s="27">
        <v>88629.15106999999</v>
      </c>
      <c r="I146" s="28">
        <f>H146*100/G146</f>
        <v>88.1497425247969</v>
      </c>
      <c r="J146" s="27">
        <f>H146-G146</f>
        <v>-11914.705930000011</v>
      </c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105">
      <c r="A147" s="25" t="s">
        <v>234</v>
      </c>
      <c r="B147" s="26" t="s">
        <v>235</v>
      </c>
      <c r="C147" s="27">
        <v>5944.3</v>
      </c>
      <c r="D147" s="27">
        <v>5934.78788</v>
      </c>
      <c r="E147" s="28">
        <f t="shared" si="21"/>
        <v>99.83997913968001</v>
      </c>
      <c r="F147" s="27">
        <f t="shared" si="22"/>
        <v>-9.512120000000323</v>
      </c>
      <c r="G147" s="27"/>
      <c r="H147" s="27"/>
      <c r="I147" s="28"/>
      <c r="J147" s="27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60">
      <c r="A148" s="25" t="s">
        <v>236</v>
      </c>
      <c r="B148" s="26" t="s">
        <v>237</v>
      </c>
      <c r="C148" s="27">
        <v>1856.7</v>
      </c>
      <c r="D148" s="27">
        <v>1775.2561</v>
      </c>
      <c r="E148" s="28">
        <f>D148*100/C148</f>
        <v>95.6135132223838</v>
      </c>
      <c r="F148" s="27">
        <f>D148-C148</f>
        <v>-81.44389999999999</v>
      </c>
      <c r="G148" s="27"/>
      <c r="H148" s="27"/>
      <c r="I148" s="28"/>
      <c r="J148" s="27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14.25">
      <c r="A149" s="21"/>
      <c r="B149" s="21" t="s">
        <v>242</v>
      </c>
      <c r="C149" s="23">
        <f>C133+C129+C127+C123+C116+C111+C106+C97+C93+C83+C78+C61+C47+C30+C17+C15+C10+C7</f>
        <v>6329781.660999998</v>
      </c>
      <c r="D149" s="23">
        <f>D133+D129+D127+D123+D116+D111+D106+D97+D93+D83+D78+D61+D47+D30+D17+D15+D10+D7</f>
        <v>6205566.52839</v>
      </c>
      <c r="E149" s="24">
        <f>D149*100/C149</f>
        <v>98.03760794190846</v>
      </c>
      <c r="F149" s="23">
        <f>F133+F129+F127+F123+F116+F111+F106+F97+F93+F83+F78+F61+F47+F30+F17+F15+F10+F7</f>
        <v>-124215.1326099995</v>
      </c>
      <c r="G149" s="23">
        <f>G133+G129+G127+G123+G116+G111+G106+G97+G93+G83+G78+G61+G47+G30+G17+G15+G10+G7</f>
        <v>642686.587</v>
      </c>
      <c r="H149" s="23">
        <f>H133+H129+H127+H123+H116+H111+H106+H97+H93+H83+H78+H61+H47+H30+H17+H15+H10+H7</f>
        <v>589989.59915</v>
      </c>
      <c r="I149" s="24">
        <f>H149*100/G149</f>
        <v>91.80051538091303</v>
      </c>
      <c r="J149" s="23">
        <f>H149-G149</f>
        <v>-52696.987850000034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15">
      <c r="A150" s="11"/>
      <c r="B150" s="12"/>
      <c r="C150" s="3"/>
      <c r="D150" s="3"/>
      <c r="E150" s="15"/>
      <c r="F150" s="3"/>
      <c r="G150" s="3"/>
      <c r="H150" s="3"/>
      <c r="I150" s="15"/>
      <c r="J150" s="3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15">
      <c r="A151" s="11"/>
      <c r="B151" s="12"/>
      <c r="C151" s="3"/>
      <c r="D151" s="3"/>
      <c r="E151" s="15"/>
      <c r="F151" s="3"/>
      <c r="G151" s="3"/>
      <c r="H151" s="3"/>
      <c r="I151" s="15"/>
      <c r="J151" s="3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15">
      <c r="A152" s="9"/>
      <c r="B152" s="4"/>
      <c r="C152" s="3"/>
      <c r="D152" s="3"/>
      <c r="E152" s="15"/>
      <c r="F152" s="3"/>
      <c r="G152" s="3"/>
      <c r="H152" s="3"/>
      <c r="I152" s="15"/>
      <c r="J152" s="3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3:10" ht="12.75">
      <c r="C153" s="19"/>
      <c r="D153" s="19"/>
      <c r="E153" s="20"/>
      <c r="F153" s="19"/>
      <c r="G153" s="19"/>
      <c r="H153" s="19"/>
      <c r="I153" s="20"/>
      <c r="J153" s="19"/>
    </row>
    <row r="157" spans="5:9" ht="12.75">
      <c r="E157" s="2"/>
      <c r="I157" s="2"/>
    </row>
  </sheetData>
  <printOptions/>
  <pageMargins left="0.7874015748031495" right="0.2478856809565471" top="0.39370078740157477" bottom="0.2478856809565471" header="0" footer="0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budobl2</cp:lastModifiedBy>
  <cp:lastPrinted>2017-01-24T08:10:29Z</cp:lastPrinted>
  <dcterms:created xsi:type="dcterms:W3CDTF">2017-01-18T14:13:38Z</dcterms:created>
  <dcterms:modified xsi:type="dcterms:W3CDTF">2017-01-25T08:47:48Z</dcterms:modified>
  <cp:category/>
  <cp:version/>
  <cp:contentType/>
  <cp:contentStatus/>
</cp:coreProperties>
</file>