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доходи з ф" sheetId="1" r:id="rId1"/>
    <sheet name="видатки з ф" sheetId="2" r:id="rId2"/>
    <sheet name="доходи с ф" sheetId="3" r:id="rId3"/>
    <sheet name="видатки с ф " sheetId="4" r:id="rId4"/>
  </sheets>
  <externalReferences>
    <externalReference r:id="rId7"/>
  </externalReferences>
  <definedNames>
    <definedName name="_1" localSheetId="1">'[1]01.01.99'!#REF!</definedName>
    <definedName name="_1" localSheetId="3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3">#REF!</definedName>
    <definedName name="_Б21000" localSheetId="0">#REF!</definedName>
    <definedName name="_Б21000">#REF!</definedName>
    <definedName name="_Б22000" localSheetId="1">#REF!</definedName>
    <definedName name="_Б22000" localSheetId="3">#REF!</definedName>
    <definedName name="_Б22000" localSheetId="0">#REF!</definedName>
    <definedName name="_Б22000">#REF!</definedName>
    <definedName name="_Б22100" localSheetId="1">#REF!</definedName>
    <definedName name="_Б22100" localSheetId="3">#REF!</definedName>
    <definedName name="_Б22100" localSheetId="0">#REF!</definedName>
    <definedName name="_Б22100">#REF!</definedName>
    <definedName name="_Б22110" localSheetId="1">#REF!</definedName>
    <definedName name="_Б22110" localSheetId="3">#REF!</definedName>
    <definedName name="_Б22110" localSheetId="0">#REF!</definedName>
    <definedName name="_Б22110">#REF!</definedName>
    <definedName name="_Б22111" localSheetId="1">#REF!</definedName>
    <definedName name="_Б22111" localSheetId="3">#REF!</definedName>
    <definedName name="_Б22111" localSheetId="0">#REF!</definedName>
    <definedName name="_Б22111">#REF!</definedName>
    <definedName name="_Б22112" localSheetId="1">#REF!</definedName>
    <definedName name="_Б22112" localSheetId="3">#REF!</definedName>
    <definedName name="_Б22112" localSheetId="0">#REF!</definedName>
    <definedName name="_Б22112">#REF!</definedName>
    <definedName name="_Б22200" localSheetId="1">#REF!</definedName>
    <definedName name="_Б22200" localSheetId="3">#REF!</definedName>
    <definedName name="_Б22200" localSheetId="0">#REF!</definedName>
    <definedName name="_Б22200">#REF!</definedName>
    <definedName name="_Б23000" localSheetId="1">#REF!</definedName>
    <definedName name="_Б23000" localSheetId="3">#REF!</definedName>
    <definedName name="_Б23000" localSheetId="0">#REF!</definedName>
    <definedName name="_Б23000">#REF!</definedName>
    <definedName name="_Б24000" localSheetId="1">#REF!</definedName>
    <definedName name="_Б24000" localSheetId="3">#REF!</definedName>
    <definedName name="_Б24000" localSheetId="0">#REF!</definedName>
    <definedName name="_Б24000">#REF!</definedName>
    <definedName name="_Б25000" localSheetId="1">#REF!</definedName>
    <definedName name="_Б25000" localSheetId="3">#REF!</definedName>
    <definedName name="_Б25000" localSheetId="0">#REF!</definedName>
    <definedName name="_Б25000">#REF!</definedName>
    <definedName name="_Б41000" localSheetId="1">#REF!</definedName>
    <definedName name="_Б41000" localSheetId="3">#REF!</definedName>
    <definedName name="_Б41000" localSheetId="0">#REF!</definedName>
    <definedName name="_Б41000">#REF!</definedName>
    <definedName name="_Б42000" localSheetId="1">#REF!</definedName>
    <definedName name="_Б42000" localSheetId="3">#REF!</definedName>
    <definedName name="_Б42000" localSheetId="0">#REF!</definedName>
    <definedName name="_Б42000">#REF!</definedName>
    <definedName name="_Б43000" localSheetId="1">#REF!</definedName>
    <definedName name="_Б43000" localSheetId="3">#REF!</definedName>
    <definedName name="_Б43000" localSheetId="0">#REF!</definedName>
    <definedName name="_Б43000">#REF!</definedName>
    <definedName name="_Б44000" localSheetId="1">#REF!</definedName>
    <definedName name="_Б44000" localSheetId="3">#REF!</definedName>
    <definedName name="_Б44000" localSheetId="0">#REF!</definedName>
    <definedName name="_Б44000">#REF!</definedName>
    <definedName name="_Б45000" localSheetId="1">#REF!</definedName>
    <definedName name="_Б45000" localSheetId="3">#REF!</definedName>
    <definedName name="_Б45000" localSheetId="0">#REF!</definedName>
    <definedName name="_Б45000">#REF!</definedName>
    <definedName name="_Б46000" localSheetId="1">#REF!</definedName>
    <definedName name="_Б46000" localSheetId="3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3">#REF!</definedName>
    <definedName name="_ІБ900501" localSheetId="0">#REF!</definedName>
    <definedName name="_ІБ900501">#REF!</definedName>
    <definedName name="_ІБ900502" localSheetId="1">#REF!</definedName>
    <definedName name="_ІБ900502" localSheetId="3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 ф'!$3:$5</definedName>
    <definedName name="_xlnm.Print_Titles" localSheetId="3">'видатки с ф '!$6:$6</definedName>
    <definedName name="_xlnm.Print_Titles" localSheetId="0">'доходи з ф'!$4:$7</definedName>
    <definedName name="_xlnm.Print_Titles" localSheetId="2">'доходи с ф'!$5:$7</definedName>
    <definedName name="ммм">#REF!</definedName>
    <definedName name="_xlnm.Print_Area" localSheetId="1">'видатки з ф'!$A$1:$J$40</definedName>
    <definedName name="_xlnm.Print_Area" localSheetId="3">'видатки с ф '!$A$1:$J$24</definedName>
    <definedName name="_xlnm.Print_Area" localSheetId="0">'доходи з ф'!$A$1:$J$39</definedName>
    <definedName name="_xlnm.Print_Area" localSheetId="2">'доходи с ф'!$A$1:$J$24</definedName>
  </definedNames>
  <calcPr fullCalcOnLoad="1"/>
</workbook>
</file>

<file path=xl/sharedStrings.xml><?xml version="1.0" encoding="utf-8"?>
<sst xmlns="http://schemas.openxmlformats.org/spreadsheetml/2006/main" count="180" uniqueCount="129">
  <si>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</si>
  <si>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</si>
  <si>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</si>
  <si>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</si>
  <si>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</si>
  <si>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</si>
  <si>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</si>
  <si>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</si>
  <si>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</si>
  <si>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</si>
  <si>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</si>
  <si>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</si>
  <si>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</si>
  <si>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Найменування показників</t>
  </si>
  <si>
    <t xml:space="preserve">% виконання </t>
  </si>
  <si>
    <t>Інші надходження</t>
  </si>
  <si>
    <t>Соціальний захист та соціальне забезпечення</t>
  </si>
  <si>
    <t>ДОХОДИ</t>
  </si>
  <si>
    <t>Спеціальний фонд</t>
  </si>
  <si>
    <t xml:space="preserve">Власні надходження бюджетних установ 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</si>
  <si>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</si>
  <si>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</si>
  <si>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</si>
  <si>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</si>
  <si>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</si>
  <si>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</si>
  <si>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</si>
  <si>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</si>
  <si>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Освітня субвенція з державного бюджету місцевим бюджетам 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</si>
  <si>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</si>
  <si>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</si>
  <si>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</si>
  <si>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</si>
  <si>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</si>
  <si>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</si>
  <si>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</si>
  <si>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</si>
  <si>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</si>
  <si>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</si>
  <si>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</si>
  <si>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</si>
  <si>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</si>
  <si>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</si>
  <si>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</si>
  <si>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</si>
  <si>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</si>
  <si>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</si>
  <si>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Надання довгострокових кредитів громадянам на будівництво/реконструкцію/придбання житла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</si>
  <si>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</si>
  <si>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</si>
  <si>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</si>
  <si>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</si>
  <si>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Інші заходи у сфері засобів масової інформації</t>
  </si>
  <si>
    <t>Міжбюджетні трансферти</t>
  </si>
  <si>
    <t>Відсотки за користування пільговим довгостроковим кредитом, що надається з місцевих бюджетів, внутрішньо переміщеним особам, учасникам проведення антитерористичної операції (АТО) та/або учасникам проведення операції Об'єднаних сил (ООС) на будівництво або придбання житла і пеня за порушення строку платежу з погашення кредиту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</si>
  <si>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</si>
  <si>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</si>
  <si>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Інші субвенції з місцевого бюджету</t>
  </si>
  <si>
    <t>Заходи із запобігання та ліквідації надзвичайних ситуацій та наслідків стихійного лиха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</si>
  <si>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</si>
  <si>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</si>
  <si>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6000</t>
  </si>
  <si>
    <t>Житлово-комунальне господарство</t>
  </si>
  <si>
    <t>7000</t>
  </si>
  <si>
    <t>Плата за використання інших природних ресурсів  </t>
  </si>
  <si>
    <t xml:space="preserve"> 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</si>
  <si>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</si>
  <si>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</si>
  <si>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</si>
  <si>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Інші дотації з місцевого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</si>
  <si>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</si>
  <si>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</si>
  <si>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</si>
  <si>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%</t>
  </si>
  <si>
    <t xml:space="preserve"> Відхилення (+;-) 
тис. грн</t>
  </si>
  <si>
    <t>План на 2023 рік,
 тис. грн</t>
  </si>
  <si>
    <t>2023 рік</t>
  </si>
  <si>
    <t>Інші заходи громадського порядку та безпеки</t>
  </si>
  <si>
    <t>Реверсна дотація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</si>
  <si>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</si>
  <si>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</si>
  <si>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</si>
  <si>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2 - 5</t>
    </r>
    <r>
      <rPr>
        <sz val="11"/>
        <rFont val="Times New Roman"/>
        <family val="1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11 - 14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</si>
  <si>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2"/>
        <rFont val="Times New Roman"/>
        <family val="1"/>
      </rPr>
      <t>абзаці першому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2"/>
        <rFont val="Times New Roman"/>
        <family val="1"/>
      </rPr>
      <t>пунктом 7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</si>
  <si>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</si>
  <si>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2-5</t>
    </r>
    <r>
      <rPr>
        <sz val="11"/>
        <rFont val="Times New Roman"/>
        <family val="1"/>
      </rPr>
      <t> частини першої статті 10</t>
    </r>
    <r>
      <rPr>
        <b/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 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11-14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</si>
  <si>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1"/>
        <rFont val="Times New Roman"/>
        <family val="1"/>
      </rPr>
      <t>абзаці першому</t>
    </r>
    <r>
      <rPr>
        <sz val="11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1"/>
        <rFont val="Times New Roman"/>
        <family val="1"/>
      </rPr>
      <t>пунктом 7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</si>
  <si>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</si>
  <si>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</si>
  <si>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</si>
  <si>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</si>
  <si>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</si>
  <si>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Повернення довгострокових кредитів, наданих громадянам на будівництво/реконструкцію/придбання житла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</si>
  <si>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1"/>
        <rFont val="Times New Roman"/>
        <family val="1"/>
      </rPr>
      <t>пунктів 11 - 14</t>
    </r>
    <r>
      <rPr>
        <sz val="11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1"/>
        <rFont val="Times New Roman"/>
        <family val="1"/>
      </rPr>
      <t>пунктів 19 - 21</t>
    </r>
    <r>
      <rPr>
        <sz val="11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</si>
  <si>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</si>
  <si>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</si>
  <si>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2"/>
        <rFont val="Times New Roman"/>
        <family val="1"/>
      </rPr>
      <t>пунктів 11 - 14</t>
    </r>
    <r>
      <rPr>
        <sz val="12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2"/>
        <rFont val="Times New Roman"/>
        <family val="1"/>
      </rPr>
      <t>пунктів 19 - 21</t>
    </r>
    <r>
      <rPr>
        <sz val="12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</si>
  <si>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</si>
  <si>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Заходи із запобігання та ліквідації наслідків надзвичайної ситуації в інших системах та об`єктах житлово-комунального господарства за рахунок коштів резервного фонду місцевого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</si>
  <si>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</si>
  <si>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</si>
  <si>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</si>
  <si>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 32,8 рази</t>
  </si>
  <si>
    <t>Освітня субвенція з державного бюджету місцевим бюджетам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</si>
  <si>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</si>
  <si>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</si>
  <si>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Аналіз виконання видаткової частини обласного бюджету за 11 місяців 2023 р. (загальний фонд)</t>
  </si>
  <si>
    <t>Аналіз виконання видаткової частини обласного бюджету за 11 місяців 2023 р (спецільний фонд)</t>
  </si>
  <si>
    <t>Фактичне надходження  за 11 місяців 2022 р., тис. грн</t>
  </si>
  <si>
    <t>План на
 11 місяців 2023 р, 
тис. грн</t>
  </si>
  <si>
    <t>Фактично надійшло за
 11 місяців 2023 р,
тис. грн</t>
  </si>
  <si>
    <t>Приріст (зменшення) факту
 11 місяців 2023 р. до 11 місяців 2022 р.</t>
  </si>
  <si>
    <t>Виконано  за 11 місяців 2022 р.,тис. грн</t>
  </si>
  <si>
    <t>Виконано за
 11 місяців 2023 р,
тис. грн</t>
  </si>
  <si>
    <t>Приріст (зменшення) факту
11 місяців 2023 р.         до 11 місяців 2022 р.</t>
  </si>
  <si>
    <t>Приріст (зменшення) факту
 11 місяців 2023 р.        до 11 місяців 2022 р.</t>
  </si>
  <si>
    <t>Приріст (зменшення) факту
11 місяців 2023 р.                        до 11 місяців 2022 р.</t>
  </si>
  <si>
    <t>у 2,3 рази</t>
  </si>
  <si>
    <t>у 4,6 рази</t>
  </si>
  <si>
    <t>у 8,3 рази</t>
  </si>
  <si>
    <t>у 2,9 рази</t>
  </si>
  <si>
    <t>у 2 рази</t>
  </si>
  <si>
    <t>у 8,7 рази</t>
  </si>
  <si>
    <t>у 1204,3 рази</t>
  </si>
  <si>
    <t>у 2,8 рази</t>
  </si>
  <si>
    <t>у 4,4 рази</t>
  </si>
  <si>
    <t>у 2,6 рази</t>
  </si>
  <si>
    <t>Аналіз виконання дохідної частини обласного бюджету за 11 місяців  2023 р. (загальний фонд)</t>
  </si>
  <si>
    <t>Аналіз виконання дохідної частини обласного бюджету за 11 місяців 2023 р. (спецільний фонд)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</si>
</sst>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70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 tint="-0.4999699890613556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2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2" applyNumberFormat="0" applyAlignment="0" applyProtection="0"/>
    <xf numFmtId="0" fontId="50" fillId="26" borderId="3" applyNumberFormat="0" applyAlignment="0" applyProtection="0"/>
    <xf numFmtId="0" fontId="51" fillId="26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>
      <alignment/>
      <protection/>
    </xf>
    <xf numFmtId="0" fontId="55" fillId="0" borderId="7" applyNumberFormat="0" applyFill="0" applyAlignment="0" applyProtection="0"/>
    <xf numFmtId="0" fontId="56" fillId="27" borderId="8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20" fillId="7" borderId="10" applyNumberFormat="0" applyFont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23" fillId="0" borderId="0">
      <alignment/>
      <protection/>
    </xf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  <xf numFmtId="192" fontId="1" fillId="0" borderId="0">
      <alignment/>
      <protection locked="0"/>
    </xf>
  </cellStyleXfs>
  <cellXfs count="179">
    <xf numFmtId="0" fontId="0" fillId="0" borderId="0" xfId="0" applyAlignment="1">
      <alignment/>
    </xf>
    <xf numFmtId="0" fontId="12" fillId="32" borderId="12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wrapText="1"/>
    </xf>
    <xf numFmtId="0" fontId="12" fillId="32" borderId="12" xfId="0" applyFont="1" applyFill="1" applyBorder="1" applyAlignment="1">
      <alignment horizontal="center"/>
    </xf>
    <xf numFmtId="193" fontId="12" fillId="32" borderId="12" xfId="0" applyNumberFormat="1" applyFont="1" applyFill="1" applyBorder="1" applyAlignment="1">
      <alignment horizontal="right"/>
    </xf>
    <xf numFmtId="193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93" fontId="9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12" fillId="32" borderId="12" xfId="0" applyFont="1" applyFill="1" applyBorder="1" applyAlignment="1">
      <alignment horizontal="left" wrapText="1"/>
    </xf>
    <xf numFmtId="0" fontId="14" fillId="32" borderId="12" xfId="0" applyFont="1" applyFill="1" applyBorder="1" applyAlignment="1">
      <alignment horizontal="left"/>
    </xf>
    <xf numFmtId="0" fontId="14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left" wrapText="1"/>
    </xf>
    <xf numFmtId="0" fontId="12" fillId="32" borderId="12" xfId="0" applyFont="1" applyFill="1" applyBorder="1" applyAlignment="1">
      <alignment horizontal="justify"/>
    </xf>
    <xf numFmtId="49" fontId="12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1" fontId="14" fillId="32" borderId="12" xfId="0" applyNumberFormat="1" applyFont="1" applyFill="1" applyBorder="1" applyAlignment="1">
      <alignment horizontal="center"/>
    </xf>
    <xf numFmtId="193" fontId="12" fillId="32" borderId="0" xfId="0" applyNumberFormat="1" applyFont="1" applyFill="1" applyBorder="1" applyAlignment="1">
      <alignment horizontal="right"/>
    </xf>
    <xf numFmtId="193" fontId="12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/>
    </xf>
    <xf numFmtId="2" fontId="8" fillId="32" borderId="0" xfId="0" applyNumberFormat="1" applyFont="1" applyFill="1" applyAlignment="1">
      <alignment horizontal="left"/>
    </xf>
    <xf numFmtId="0" fontId="0" fillId="32" borderId="0" xfId="0" applyFont="1" applyFill="1" applyAlignment="1">
      <alignment/>
    </xf>
    <xf numFmtId="0" fontId="59" fillId="32" borderId="0" xfId="124" applyFill="1" applyBorder="1">
      <alignment/>
      <protection/>
    </xf>
    <xf numFmtId="0" fontId="14" fillId="32" borderId="0" xfId="0" applyFont="1" applyFill="1" applyBorder="1" applyAlignment="1">
      <alignment horizontal="left" wrapText="1"/>
    </xf>
    <xf numFmtId="1" fontId="14" fillId="32" borderId="0" xfId="0" applyNumberFormat="1" applyFont="1" applyFill="1" applyBorder="1" applyAlignment="1">
      <alignment horizontal="center"/>
    </xf>
    <xf numFmtId="193" fontId="14" fillId="32" borderId="0" xfId="0" applyNumberFormat="1" applyFont="1" applyFill="1" applyBorder="1" applyAlignment="1">
      <alignment/>
    </xf>
    <xf numFmtId="193" fontId="14" fillId="32" borderId="0" xfId="0" applyNumberFormat="1" applyFont="1" applyFill="1" applyBorder="1" applyAlignment="1">
      <alignment horizontal="right"/>
    </xf>
    <xf numFmtId="193" fontId="0" fillId="32" borderId="0" xfId="0" applyNumberFormat="1" applyFill="1" applyBorder="1" applyAlignment="1">
      <alignment/>
    </xf>
    <xf numFmtId="0" fontId="16" fillId="32" borderId="0" xfId="0" applyFont="1" applyFill="1" applyAlignment="1">
      <alignment/>
    </xf>
    <xf numFmtId="193" fontId="14" fillId="32" borderId="0" xfId="125" applyNumberFormat="1" applyFont="1" applyFill="1" applyBorder="1" applyAlignment="1">
      <alignment vertical="center"/>
      <protection/>
    </xf>
    <xf numFmtId="0" fontId="17" fillId="32" borderId="0" xfId="0" applyFont="1" applyFill="1" applyAlignment="1">
      <alignment/>
    </xf>
    <xf numFmtId="0" fontId="0" fillId="32" borderId="0" xfId="0" applyFont="1" applyFill="1" applyAlignment="1">
      <alignment/>
    </xf>
    <xf numFmtId="193" fontId="0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4" fontId="0" fillId="32" borderId="0" xfId="0" applyNumberFormat="1" applyFill="1" applyAlignment="1">
      <alignment wrapText="1"/>
    </xf>
    <xf numFmtId="0" fontId="7" fillId="32" borderId="0" xfId="0" applyFont="1" applyFill="1" applyBorder="1" applyAlignment="1">
      <alignment/>
    </xf>
    <xf numFmtId="0" fontId="65" fillId="32" borderId="12" xfId="124" applyFont="1" applyFill="1" applyBorder="1">
      <alignment/>
      <protection/>
    </xf>
    <xf numFmtId="0" fontId="65" fillId="32" borderId="12" xfId="124" applyFont="1" applyFill="1" applyBorder="1" applyAlignment="1">
      <alignment wrapText="1"/>
      <protection/>
    </xf>
    <xf numFmtId="0" fontId="14" fillId="32" borderId="12" xfId="0" applyFont="1" applyFill="1" applyBorder="1" applyAlignment="1">
      <alignment horizontal="left" vertical="center" wrapText="1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/>
    </xf>
    <xf numFmtId="0" fontId="12" fillId="32" borderId="12" xfId="125" applyFont="1" applyFill="1" applyBorder="1" applyAlignment="1">
      <alignment vertical="center" wrapText="1"/>
      <protection/>
    </xf>
    <xf numFmtId="0" fontId="12" fillId="32" borderId="12" xfId="0" applyFont="1" applyFill="1" applyBorder="1" applyAlignment="1">
      <alignment/>
    </xf>
    <xf numFmtId="0" fontId="8" fillId="32" borderId="12" xfId="124" applyFont="1" applyFill="1" applyBorder="1" applyAlignment="1">
      <alignment vertical="center" wrapText="1"/>
      <protection/>
    </xf>
    <xf numFmtId="0" fontId="14" fillId="32" borderId="12" xfId="0" applyFont="1" applyFill="1" applyBorder="1" applyAlignment="1">
      <alignment horizontal="justify"/>
    </xf>
    <xf numFmtId="0" fontId="12" fillId="32" borderId="12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left"/>
    </xf>
    <xf numFmtId="0" fontId="14" fillId="32" borderId="12" xfId="0" applyFont="1" applyFill="1" applyBorder="1" applyAlignment="1">
      <alignment vertical="center" wrapText="1"/>
    </xf>
    <xf numFmtId="0" fontId="25" fillId="32" borderId="0" xfId="0" applyFont="1" applyFill="1" applyAlignment="1">
      <alignment/>
    </xf>
    <xf numFmtId="193" fontId="14" fillId="32" borderId="12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193" fontId="0" fillId="32" borderId="0" xfId="0" applyNumberFormat="1" applyFont="1" applyFill="1" applyBorder="1" applyAlignment="1">
      <alignment/>
    </xf>
    <xf numFmtId="193" fontId="19" fillId="32" borderId="0" xfId="0" applyNumberFormat="1" applyFont="1" applyFill="1" applyBorder="1" applyAlignment="1">
      <alignment/>
    </xf>
    <xf numFmtId="0" fontId="16" fillId="32" borderId="0" xfId="0" applyFont="1" applyFill="1" applyBorder="1" applyAlignment="1">
      <alignment/>
    </xf>
    <xf numFmtId="193" fontId="0" fillId="32" borderId="0" xfId="0" applyNumberFormat="1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193" fontId="59" fillId="32" borderId="0" xfId="124" applyNumberFormat="1" applyFill="1" applyBorder="1">
      <alignment/>
      <protection/>
    </xf>
    <xf numFmtId="193" fontId="9" fillId="32" borderId="0" xfId="0" applyNumberFormat="1" applyFont="1" applyFill="1" applyBorder="1" applyAlignment="1">
      <alignment horizontal="center" vertical="center"/>
    </xf>
    <xf numFmtId="193" fontId="9" fillId="32" borderId="0" xfId="0" applyNumberFormat="1" applyFont="1" applyFill="1" applyAlignment="1">
      <alignment horizontal="center" vertical="center"/>
    </xf>
    <xf numFmtId="193" fontId="66" fillId="32" borderId="0" xfId="124" applyNumberFormat="1" applyFont="1" applyFill="1" applyBorder="1" applyAlignment="1">
      <alignment horizontal="center" vertical="center"/>
      <protection/>
    </xf>
    <xf numFmtId="0" fontId="67" fillId="32" borderId="12" xfId="0" applyFont="1" applyFill="1" applyBorder="1" applyAlignment="1">
      <alignment vertical="top" wrapText="1"/>
    </xf>
    <xf numFmtId="2" fontId="65" fillId="32" borderId="12" xfId="124" applyNumberFormat="1" applyFont="1" applyFill="1" applyBorder="1" applyAlignment="1">
      <alignment vertical="top" wrapText="1"/>
      <protection/>
    </xf>
    <xf numFmtId="0" fontId="12" fillId="32" borderId="12" xfId="0" applyFont="1" applyFill="1" applyBorder="1" applyAlignment="1">
      <alignment horizontal="left" vertical="top" wrapText="1"/>
    </xf>
    <xf numFmtId="0" fontId="9" fillId="32" borderId="0" xfId="0" applyFont="1" applyFill="1" applyAlignment="1">
      <alignment vertical="center"/>
    </xf>
    <xf numFmtId="0" fontId="12" fillId="32" borderId="12" xfId="0" applyFont="1" applyFill="1" applyBorder="1" applyAlignment="1">
      <alignment vertical="top" wrapText="1"/>
    </xf>
    <xf numFmtId="0" fontId="12" fillId="32" borderId="12" xfId="0" applyFont="1" applyFill="1" applyBorder="1" applyAlignment="1">
      <alignment horizontal="left" vertical="top"/>
    </xf>
    <xf numFmtId="0" fontId="14" fillId="32" borderId="12" xfId="0" applyFont="1" applyFill="1" applyBorder="1" applyAlignment="1">
      <alignment horizontal="left" vertical="top"/>
    </xf>
    <xf numFmtId="193" fontId="19" fillId="32" borderId="0" xfId="0" applyNumberFormat="1" applyFont="1" applyFill="1" applyAlignment="1">
      <alignment/>
    </xf>
    <xf numFmtId="193" fontId="0" fillId="32" borderId="0" xfId="0" applyNumberFormat="1" applyFont="1" applyFill="1" applyAlignment="1">
      <alignment/>
    </xf>
    <xf numFmtId="193" fontId="16" fillId="32" borderId="0" xfId="0" applyNumberFormat="1" applyFont="1" applyFill="1" applyAlignment="1">
      <alignment/>
    </xf>
    <xf numFmtId="201" fontId="0" fillId="32" borderId="0" xfId="0" applyNumberFormat="1" applyFont="1" applyFill="1" applyAlignment="1">
      <alignment/>
    </xf>
    <xf numFmtId="0" fontId="65" fillId="32" borderId="12" xfId="124" applyFont="1" applyFill="1" applyBorder="1" applyAlignment="1">
      <alignment vertical="top" wrapText="1"/>
      <protection/>
    </xf>
    <xf numFmtId="0" fontId="24" fillId="32" borderId="12" xfId="0" applyFont="1" applyFill="1" applyBorder="1" applyAlignment="1">
      <alignment vertical="top" wrapText="1"/>
    </xf>
    <xf numFmtId="0" fontId="22" fillId="32" borderId="0" xfId="125" applyFill="1" applyBorder="1" applyAlignment="1">
      <alignment horizontal="center" vertical="center"/>
      <protection/>
    </xf>
    <xf numFmtId="0" fontId="22" fillId="32" borderId="0" xfId="125" applyFill="1" applyBorder="1" applyAlignment="1">
      <alignment vertical="center" wrapText="1"/>
      <protection/>
    </xf>
    <xf numFmtId="193" fontId="12" fillId="32" borderId="0" xfId="125" applyNumberFormat="1" applyFont="1" applyFill="1" applyBorder="1" applyAlignment="1">
      <alignment vertical="center"/>
      <protection/>
    </xf>
    <xf numFmtId="0" fontId="66" fillId="32" borderId="12" xfId="124" applyFont="1" applyFill="1" applyBorder="1" applyAlignment="1">
      <alignment horizontal="center" vertical="center"/>
      <protection/>
    </xf>
    <xf numFmtId="0" fontId="11" fillId="32" borderId="12" xfId="0" applyFont="1" applyFill="1" applyBorder="1" applyAlignment="1">
      <alignment/>
    </xf>
    <xf numFmtId="0" fontId="9" fillId="32" borderId="0" xfId="0" applyFont="1" applyFill="1" applyAlignment="1">
      <alignment horizontal="left"/>
    </xf>
    <xf numFmtId="4" fontId="12" fillId="32" borderId="0" xfId="0" applyNumberFormat="1" applyFont="1" applyFill="1" applyAlignment="1">
      <alignment/>
    </xf>
    <xf numFmtId="0" fontId="14" fillId="32" borderId="12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32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193" fontId="9" fillId="0" borderId="0" xfId="0" applyNumberFormat="1" applyFont="1" applyFill="1" applyAlignment="1">
      <alignment/>
    </xf>
    <xf numFmtId="193" fontId="59" fillId="32" borderId="0" xfId="124" applyNumberFormat="1" applyFill="1" applyBorder="1">
      <alignment/>
      <protection/>
    </xf>
    <xf numFmtId="193" fontId="14" fillId="0" borderId="12" xfId="0" applyNumberFormat="1" applyFont="1" applyFill="1" applyBorder="1" applyAlignment="1">
      <alignment horizontal="right"/>
    </xf>
    <xf numFmtId="193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18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49" fontId="12" fillId="32" borderId="12" xfId="0" applyNumberFormat="1" applyFont="1" applyFill="1" applyBorder="1" applyAlignment="1">
      <alignment horizontal="justify"/>
    </xf>
    <xf numFmtId="0" fontId="12" fillId="32" borderId="12" xfId="0" applyFont="1" applyFill="1" applyBorder="1" applyAlignment="1">
      <alignment horizontal="justify" vertical="center"/>
    </xf>
    <xf numFmtId="0" fontId="11" fillId="32" borderId="0" xfId="0" applyFont="1" applyFill="1" applyAlignment="1">
      <alignment vertical="center"/>
    </xf>
    <xf numFmtId="0" fontId="11" fillId="32" borderId="12" xfId="0" applyFont="1" applyFill="1" applyBorder="1" applyAlignment="1">
      <alignment vertical="center"/>
    </xf>
    <xf numFmtId="193" fontId="11" fillId="32" borderId="0" xfId="0" applyNumberFormat="1" applyFont="1" applyFill="1" applyAlignment="1">
      <alignment horizontal="right" vertical="center"/>
    </xf>
    <xf numFmtId="0" fontId="15" fillId="32" borderId="0" xfId="0" applyFont="1" applyFill="1" applyAlignment="1">
      <alignment horizontal="left" wrapText="1"/>
    </xf>
    <xf numFmtId="0" fontId="14" fillId="32" borderId="12" xfId="0" applyFont="1" applyFill="1" applyBorder="1" applyAlignment="1">
      <alignment horizontal="center" wrapText="1"/>
    </xf>
    <xf numFmtId="0" fontId="9" fillId="32" borderId="0" xfId="0" applyFont="1" applyFill="1" applyAlignment="1">
      <alignment wrapText="1"/>
    </xf>
    <xf numFmtId="0" fontId="12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2" fillId="0" borderId="0" xfId="0" applyNumberFormat="1" applyFont="1" applyFill="1" applyAlignment="1">
      <alignment horizontal="right"/>
    </xf>
    <xf numFmtId="4" fontId="12" fillId="32" borderId="0" xfId="0" applyNumberFormat="1" applyFont="1" applyFill="1" applyAlignment="1">
      <alignment horizontal="right"/>
    </xf>
    <xf numFmtId="4" fontId="0" fillId="32" borderId="0" xfId="0" applyNumberFormat="1" applyFont="1" applyFill="1" applyBorder="1" applyAlignment="1">
      <alignment horizontal="right"/>
    </xf>
    <xf numFmtId="193" fontId="12" fillId="0" borderId="12" xfId="124" applyNumberFormat="1" applyFont="1" applyFill="1" applyBorder="1" applyAlignment="1">
      <alignment horizontal="right" vertical="center"/>
      <protection/>
    </xf>
    <xf numFmtId="193" fontId="12" fillId="0" borderId="12" xfId="0" applyNumberFormat="1" applyFont="1" applyFill="1" applyBorder="1" applyAlignment="1">
      <alignment horizontal="right" vertical="center"/>
    </xf>
    <xf numFmtId="193" fontId="65" fillId="0" borderId="12" xfId="0" applyNumberFormat="1" applyFont="1" applyFill="1" applyBorder="1" applyAlignment="1">
      <alignment horizontal="right" vertical="center"/>
    </xf>
    <xf numFmtId="193" fontId="68" fillId="0" borderId="12" xfId="0" applyNumberFormat="1" applyFont="1" applyFill="1" applyBorder="1" applyAlignment="1">
      <alignment horizontal="right" vertical="center"/>
    </xf>
    <xf numFmtId="193" fontId="12" fillId="32" borderId="12" xfId="125" applyNumberFormat="1" applyFont="1" applyFill="1" applyBorder="1" applyAlignment="1">
      <alignment vertical="center"/>
      <protection/>
    </xf>
    <xf numFmtId="193" fontId="12" fillId="0" borderId="12" xfId="125" applyNumberFormat="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193" fontId="14" fillId="0" borderId="12" xfId="0" applyNumberFormat="1" applyFont="1" applyFill="1" applyBorder="1" applyAlignment="1">
      <alignment horizontal="right" vertical="center"/>
    </xf>
    <xf numFmtId="193" fontId="65" fillId="0" borderId="0" xfId="124" applyNumberFormat="1" applyFont="1" applyFill="1" applyBorder="1">
      <alignment/>
      <protection/>
    </xf>
    <xf numFmtId="193" fontId="12" fillId="0" borderId="0" xfId="0" applyNumberFormat="1" applyFont="1" applyFill="1" applyBorder="1" applyAlignment="1">
      <alignment/>
    </xf>
    <xf numFmtId="193" fontId="14" fillId="0" borderId="0" xfId="0" applyNumberFormat="1" applyFont="1" applyFill="1" applyBorder="1" applyAlignment="1">
      <alignment horizontal="right"/>
    </xf>
    <xf numFmtId="193" fontId="12" fillId="0" borderId="0" xfId="0" applyNumberFormat="1" applyFont="1" applyFill="1" applyBorder="1" applyAlignment="1">
      <alignment horizontal="right" vertical="center"/>
    </xf>
    <xf numFmtId="193" fontId="65" fillId="0" borderId="0" xfId="124" applyNumberFormat="1" applyFont="1" applyFill="1" applyBorder="1" applyAlignment="1">
      <alignment vertical="center"/>
      <protection/>
    </xf>
    <xf numFmtId="193" fontId="12" fillId="0" borderId="0" xfId="0" applyNumberFormat="1" applyFont="1" applyFill="1" applyBorder="1" applyAlignment="1">
      <alignment horizontal="right"/>
    </xf>
    <xf numFmtId="193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6" fillId="0" borderId="12" xfId="124" applyFont="1" applyFill="1" applyBorder="1" applyAlignment="1">
      <alignment horizontal="center"/>
      <protection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2" fillId="32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3" fontId="14" fillId="0" borderId="0" xfId="125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" fontId="8" fillId="0" borderId="0" xfId="0" applyNumberFormat="1" applyFont="1" applyFill="1" applyAlignment="1">
      <alignment horizontal="left"/>
    </xf>
    <xf numFmtId="4" fontId="11" fillId="32" borderId="0" xfId="0" applyNumberFormat="1" applyFont="1" applyFill="1" applyAlignment="1">
      <alignment/>
    </xf>
    <xf numFmtId="193" fontId="12" fillId="32" borderId="12" xfId="130" applyNumberFormat="1" applyFont="1" applyFill="1" applyBorder="1" applyAlignment="1">
      <alignment horizontal="right" vertical="center"/>
      <protection/>
    </xf>
    <xf numFmtId="193" fontId="12" fillId="32" borderId="12" xfId="125" applyNumberFormat="1" applyFont="1" applyFill="1" applyBorder="1" applyAlignment="1">
      <alignment horizontal="right" vertical="center"/>
      <protection/>
    </xf>
    <xf numFmtId="193" fontId="68" fillId="32" borderId="12" xfId="130" applyNumberFormat="1" applyFont="1" applyFill="1" applyBorder="1" applyAlignment="1">
      <alignment horizontal="right" vertical="center"/>
      <protection/>
    </xf>
    <xf numFmtId="193" fontId="12" fillId="32" borderId="12" xfId="0" applyNumberFormat="1" applyFont="1" applyFill="1" applyBorder="1" applyAlignment="1">
      <alignment horizontal="right" vertical="center"/>
    </xf>
    <xf numFmtId="193" fontId="14" fillId="32" borderId="12" xfId="0" applyNumberFormat="1" applyFont="1" applyFill="1" applyBorder="1" applyAlignment="1">
      <alignment horizontal="right" vertical="center"/>
    </xf>
    <xf numFmtId="0" fontId="12" fillId="32" borderId="12" xfId="0" applyFont="1" applyFill="1" applyBorder="1" applyAlignment="1">
      <alignment horizontal="right" vertical="center"/>
    </xf>
    <xf numFmtId="193" fontId="65" fillId="32" borderId="12" xfId="0" applyNumberFormat="1" applyFont="1" applyFill="1" applyBorder="1" applyAlignment="1">
      <alignment horizontal="right" vertical="center"/>
    </xf>
    <xf numFmtId="193" fontId="68" fillId="32" borderId="12" xfId="0" applyNumberFormat="1" applyFont="1" applyFill="1" applyBorder="1" applyAlignment="1">
      <alignment horizontal="right" vertical="center"/>
    </xf>
    <xf numFmtId="193" fontId="68" fillId="32" borderId="12" xfId="125" applyNumberFormat="1" applyFont="1" applyFill="1" applyBorder="1" applyAlignment="1">
      <alignment horizontal="right" vertical="center"/>
      <protection/>
    </xf>
    <xf numFmtId="193" fontId="14" fillId="32" borderId="12" xfId="0" applyNumberFormat="1" applyFont="1" applyFill="1" applyBorder="1" applyAlignment="1">
      <alignment/>
    </xf>
    <xf numFmtId="4" fontId="0" fillId="0" borderId="0" xfId="0" applyNumberFormat="1" applyAlignment="1">
      <alignment wrapText="1"/>
    </xf>
    <xf numFmtId="193" fontId="12" fillId="0" borderId="12" xfId="125" applyNumberFormat="1" applyFont="1" applyFill="1" applyBorder="1" applyAlignment="1">
      <alignment vertical="center"/>
      <protection/>
    </xf>
    <xf numFmtId="193" fontId="14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26" fillId="32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top"/>
    </xf>
    <xf numFmtId="0" fontId="25" fillId="32" borderId="0" xfId="0" applyFont="1" applyFill="1" applyAlignment="1">
      <alignment horizontal="center" vertical="top"/>
    </xf>
    <xf numFmtId="0" fontId="7" fillId="32" borderId="12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1" fillId="32" borderId="0" xfId="0" applyFont="1" applyFill="1" applyAlignment="1">
      <alignment horizontal="center" vertical="top"/>
    </xf>
  </cellXfs>
  <cellStyles count="132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2 4" xfId="127"/>
    <cellStyle name="Обычный 3" xfId="128"/>
    <cellStyle name="Обычный 4" xfId="129"/>
    <cellStyle name="Обычный_shabl_dod" xfId="130"/>
    <cellStyle name="Followed Hyperlink" xfId="131"/>
    <cellStyle name="Плохой" xfId="132"/>
    <cellStyle name="Пояснение" xfId="133"/>
    <cellStyle name="Примечание" xfId="134"/>
    <cellStyle name="Примечание 2" xfId="135"/>
    <cellStyle name="Percent" xfId="136"/>
    <cellStyle name="Связанная ячейка" xfId="137"/>
    <cellStyle name="Стиль 1" xfId="138"/>
    <cellStyle name="Текст предупреждения" xfId="139"/>
    <cellStyle name="Тысячи [0]_Розподіл (2)" xfId="140"/>
    <cellStyle name="Тысячи_Розподіл (2)" xfId="141"/>
    <cellStyle name="Comma" xfId="142"/>
    <cellStyle name="Comma [0]" xfId="143"/>
    <cellStyle name="Хороший" xfId="144"/>
    <cellStyle name="Џђћ–…ќ’ќ›‰" xfId="145"/>
  </cellStyles>
  <dxfs count="4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O923"/>
  <sheetViews>
    <sheetView tabSelected="1" view="pageBreakPreview" zoomScale="80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68.875" style="116" customWidth="1"/>
    <col min="2" max="2" width="10.875" style="8" customWidth="1"/>
    <col min="3" max="3" width="14.75390625" style="91" customWidth="1"/>
    <col min="4" max="4" width="15.125" style="91" customWidth="1"/>
    <col min="5" max="5" width="20.25390625" style="91" customWidth="1"/>
    <col min="6" max="6" width="20.75390625" style="91" customWidth="1"/>
    <col min="7" max="7" width="12.75390625" style="91" customWidth="1"/>
    <col min="8" max="8" width="13.375" style="91" customWidth="1"/>
    <col min="9" max="9" width="16.875" style="91" customWidth="1"/>
    <col min="10" max="10" width="15.00390625" style="91" customWidth="1"/>
    <col min="11" max="11" width="6.00390625" style="62" customWidth="1"/>
    <col min="12" max="15" width="19.00390625" style="8" customWidth="1"/>
    <col min="16" max="16384" width="9.125" style="8" customWidth="1"/>
  </cols>
  <sheetData>
    <row r="2" spans="1:10" ht="20.25">
      <c r="A2" s="166" t="s">
        <v>127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1" ht="15.75">
      <c r="A3" s="114"/>
      <c r="B3" s="38"/>
      <c r="C3" s="128"/>
      <c r="D3" s="128"/>
      <c r="E3" s="128"/>
      <c r="F3" s="129"/>
      <c r="G3" s="129"/>
      <c r="H3" s="139"/>
      <c r="K3" s="63"/>
    </row>
    <row r="4" spans="1:11" ht="15.75">
      <c r="A4" s="114"/>
      <c r="B4" s="38"/>
      <c r="C4" s="128"/>
      <c r="D4" s="128"/>
      <c r="E4" s="128"/>
      <c r="F4" s="129"/>
      <c r="G4" s="129"/>
      <c r="H4" s="139"/>
      <c r="K4" s="63"/>
    </row>
    <row r="5" spans="1:11" ht="21" customHeight="1">
      <c r="A5" s="165" t="s">
        <v>13</v>
      </c>
      <c r="B5" s="169" t="s">
        <v>1</v>
      </c>
      <c r="C5" s="168" t="s">
        <v>108</v>
      </c>
      <c r="D5" s="167" t="s">
        <v>76</v>
      </c>
      <c r="E5" s="167"/>
      <c r="F5" s="167"/>
      <c r="G5" s="167"/>
      <c r="H5" s="167"/>
      <c r="I5" s="168" t="s">
        <v>111</v>
      </c>
      <c r="J5" s="168"/>
      <c r="K5" s="63"/>
    </row>
    <row r="6" spans="1:11" ht="50.25" customHeight="1">
      <c r="A6" s="165"/>
      <c r="B6" s="169"/>
      <c r="C6" s="168"/>
      <c r="D6" s="164" t="s">
        <v>75</v>
      </c>
      <c r="E6" s="164" t="s">
        <v>109</v>
      </c>
      <c r="F6" s="164" t="s">
        <v>110</v>
      </c>
      <c r="G6" s="164" t="s">
        <v>14</v>
      </c>
      <c r="H6" s="164" t="s">
        <v>74</v>
      </c>
      <c r="I6" s="168"/>
      <c r="J6" s="168"/>
      <c r="K6" s="63"/>
    </row>
    <row r="7" spans="1:11" ht="15.75">
      <c r="A7" s="165"/>
      <c r="B7" s="169"/>
      <c r="C7" s="168"/>
      <c r="D7" s="164"/>
      <c r="E7" s="164"/>
      <c r="F7" s="164"/>
      <c r="G7" s="164"/>
      <c r="H7" s="164"/>
      <c r="I7" s="130" t="s">
        <v>73</v>
      </c>
      <c r="J7" s="140" t="s">
        <v>0</v>
      </c>
      <c r="K7" s="87"/>
    </row>
    <row r="8" spans="1:11" ht="15.75">
      <c r="A8" s="115" t="s">
        <v>11</v>
      </c>
      <c r="B8" s="100"/>
      <c r="C8" s="100"/>
      <c r="D8" s="101"/>
      <c r="E8" s="101"/>
      <c r="F8" s="101"/>
      <c r="G8" s="101"/>
      <c r="H8" s="101"/>
      <c r="I8" s="141"/>
      <c r="J8" s="141"/>
      <c r="K8" s="87"/>
    </row>
    <row r="9" spans="1:11" ht="15.75">
      <c r="A9" s="1" t="s">
        <v>25</v>
      </c>
      <c r="B9" s="102">
        <v>11010000</v>
      </c>
      <c r="C9" s="122">
        <v>1688792.68887</v>
      </c>
      <c r="D9" s="123">
        <v>1797428.6</v>
      </c>
      <c r="E9" s="123">
        <v>1659853.3</v>
      </c>
      <c r="F9" s="123">
        <v>1638915.4037000001</v>
      </c>
      <c r="G9" s="123">
        <f aca="true" t="shared" si="0" ref="G9:G16">F9/E9*100</f>
        <v>98.73856946875968</v>
      </c>
      <c r="H9" s="123">
        <f aca="true" t="shared" si="1" ref="H9:H38">F9-E9</f>
        <v>-20937.896299999906</v>
      </c>
      <c r="I9" s="123">
        <f>SUM(F9-C9)/C9*100</f>
        <v>-2.9534285349952314</v>
      </c>
      <c r="J9" s="123">
        <f>F9-C9</f>
        <v>-49877.285169999814</v>
      </c>
      <c r="K9" s="87"/>
    </row>
    <row r="10" spans="1:11" ht="15.75">
      <c r="A10" s="1" t="s">
        <v>26</v>
      </c>
      <c r="B10" s="102">
        <v>11020000</v>
      </c>
      <c r="C10" s="122">
        <v>246303.47803</v>
      </c>
      <c r="D10" s="123">
        <v>114525.951</v>
      </c>
      <c r="E10" s="123">
        <v>114410.771</v>
      </c>
      <c r="F10" s="123">
        <v>198962.33397000004</v>
      </c>
      <c r="G10" s="123">
        <f t="shared" si="0"/>
        <v>173.9017508849757</v>
      </c>
      <c r="H10" s="123">
        <f t="shared" si="1"/>
        <v>84551.56297000004</v>
      </c>
      <c r="I10" s="123">
        <f aca="true" t="shared" si="2" ref="I10:I18">SUM(F10-C10)/C10*100</f>
        <v>-19.220655931717605</v>
      </c>
      <c r="J10" s="123">
        <f aca="true" t="shared" si="3" ref="J10:J18">F10-C10</f>
        <v>-47341.14405999996</v>
      </c>
      <c r="K10" s="87"/>
    </row>
    <row r="11" spans="1:11" ht="15.75">
      <c r="A11" s="1" t="s">
        <v>27</v>
      </c>
      <c r="B11" s="102">
        <v>13020000</v>
      </c>
      <c r="C11" s="122">
        <v>109242.4362</v>
      </c>
      <c r="D11" s="123">
        <v>88740</v>
      </c>
      <c r="E11" s="123">
        <v>87828.3</v>
      </c>
      <c r="F11" s="123">
        <v>68421.55973000001</v>
      </c>
      <c r="G11" s="123">
        <f t="shared" si="0"/>
        <v>77.90377330541524</v>
      </c>
      <c r="H11" s="123">
        <f t="shared" si="1"/>
        <v>-19406.740269999995</v>
      </c>
      <c r="I11" s="123">
        <f t="shared" si="2"/>
        <v>-37.36723373256298</v>
      </c>
      <c r="J11" s="123">
        <f t="shared" si="3"/>
        <v>-40820.87646999999</v>
      </c>
      <c r="K11" s="87"/>
    </row>
    <row r="12" spans="1:11" ht="30" customHeight="1">
      <c r="A12" s="10" t="s">
        <v>49</v>
      </c>
      <c r="B12" s="102">
        <v>13030000</v>
      </c>
      <c r="C12" s="122">
        <v>63044.407300000006</v>
      </c>
      <c r="D12" s="123">
        <v>2200</v>
      </c>
      <c r="E12" s="123">
        <v>2100</v>
      </c>
      <c r="F12" s="123">
        <v>1709.9909499999999</v>
      </c>
      <c r="G12" s="123">
        <f t="shared" si="0"/>
        <v>81.42814047619046</v>
      </c>
      <c r="H12" s="123">
        <f t="shared" si="1"/>
        <v>-390.0090500000001</v>
      </c>
      <c r="I12" s="123">
        <f t="shared" si="2"/>
        <v>-97.28764053270748</v>
      </c>
      <c r="J12" s="123">
        <f t="shared" si="3"/>
        <v>-61334.41635000001</v>
      </c>
      <c r="K12" s="87"/>
    </row>
    <row r="13" spans="1:11" ht="15.75">
      <c r="A13" s="40" t="s">
        <v>64</v>
      </c>
      <c r="B13" s="102">
        <v>13070000</v>
      </c>
      <c r="C13" s="122">
        <v>379.68724</v>
      </c>
      <c r="D13" s="123">
        <v>0</v>
      </c>
      <c r="E13" s="123">
        <v>0</v>
      </c>
      <c r="F13" s="123">
        <v>317.12393</v>
      </c>
      <c r="G13" s="123"/>
      <c r="H13" s="123">
        <f t="shared" si="1"/>
        <v>317.12393</v>
      </c>
      <c r="I13" s="123">
        <f t="shared" si="2"/>
        <v>-16.47759087189762</v>
      </c>
      <c r="J13" s="123">
        <f t="shared" si="3"/>
        <v>-62.56331</v>
      </c>
      <c r="K13" s="87"/>
    </row>
    <row r="14" spans="1:11" ht="78.75">
      <c r="A14" s="40" t="s">
        <v>100</v>
      </c>
      <c r="B14" s="102">
        <v>21010000</v>
      </c>
      <c r="C14" s="122">
        <v>518.775</v>
      </c>
      <c r="D14" s="123">
        <v>0</v>
      </c>
      <c r="E14" s="123">
        <v>0</v>
      </c>
      <c r="F14" s="123">
        <v>414.558</v>
      </c>
      <c r="G14" s="123"/>
      <c r="H14" s="123">
        <f t="shared" si="1"/>
        <v>414.558</v>
      </c>
      <c r="I14" s="123">
        <f t="shared" si="2"/>
        <v>-20.089055949110886</v>
      </c>
      <c r="J14" s="123">
        <f t="shared" si="3"/>
        <v>-104.21699999999998</v>
      </c>
      <c r="K14" s="87"/>
    </row>
    <row r="15" spans="1:11" ht="15.75">
      <c r="A15" s="10" t="s">
        <v>15</v>
      </c>
      <c r="B15" s="102">
        <v>21080000</v>
      </c>
      <c r="C15" s="122">
        <v>126.87297</v>
      </c>
      <c r="D15" s="123">
        <v>132.3</v>
      </c>
      <c r="E15" s="123">
        <v>129.8</v>
      </c>
      <c r="F15" s="123">
        <v>12.73</v>
      </c>
      <c r="G15" s="123">
        <f t="shared" si="0"/>
        <v>9.807395993836671</v>
      </c>
      <c r="H15" s="123">
        <f t="shared" si="1"/>
        <v>-117.07000000000001</v>
      </c>
      <c r="I15" s="123">
        <f t="shared" si="2"/>
        <v>-89.96634192452497</v>
      </c>
      <c r="J15" s="123">
        <f t="shared" si="3"/>
        <v>-114.14296999999999</v>
      </c>
      <c r="K15" s="87"/>
    </row>
    <row r="16" spans="1:11" ht="31.5">
      <c r="A16" s="1" t="s">
        <v>23</v>
      </c>
      <c r="B16" s="102">
        <v>22000000</v>
      </c>
      <c r="C16" s="122">
        <v>34497.56728</v>
      </c>
      <c r="D16" s="123">
        <v>29019.2</v>
      </c>
      <c r="E16" s="123">
        <v>27232.8</v>
      </c>
      <c r="F16" s="123">
        <v>34948.608420000004</v>
      </c>
      <c r="G16" s="123">
        <f t="shared" si="0"/>
        <v>128.3327767251256</v>
      </c>
      <c r="H16" s="123">
        <f t="shared" si="1"/>
        <v>7715.808420000005</v>
      </c>
      <c r="I16" s="123">
        <f t="shared" si="2"/>
        <v>1.3074578167762358</v>
      </c>
      <c r="J16" s="123">
        <f t="shared" si="3"/>
        <v>451.0411400000012</v>
      </c>
      <c r="K16" s="87"/>
    </row>
    <row r="17" spans="1:11" ht="47.25">
      <c r="A17" s="1" t="s">
        <v>50</v>
      </c>
      <c r="B17" s="102">
        <v>24030000</v>
      </c>
      <c r="C17" s="122">
        <v>0.49</v>
      </c>
      <c r="D17" s="123">
        <v>0</v>
      </c>
      <c r="E17" s="123">
        <v>0</v>
      </c>
      <c r="F17" s="123">
        <v>1.58286</v>
      </c>
      <c r="G17" s="123"/>
      <c r="H17" s="123">
        <f t="shared" si="1"/>
        <v>1.58286</v>
      </c>
      <c r="I17" s="123">
        <f t="shared" si="2"/>
        <v>223.03265306122447</v>
      </c>
      <c r="J17" s="123">
        <f t="shared" si="3"/>
        <v>1.09286</v>
      </c>
      <c r="K17" s="87"/>
    </row>
    <row r="18" spans="1:11" ht="15.75">
      <c r="A18" s="10" t="s">
        <v>24</v>
      </c>
      <c r="B18" s="102">
        <v>24060000</v>
      </c>
      <c r="C18" s="122">
        <v>1479.913</v>
      </c>
      <c r="D18" s="123">
        <v>670</v>
      </c>
      <c r="E18" s="123">
        <v>639.7</v>
      </c>
      <c r="F18" s="123">
        <v>1764.14764</v>
      </c>
      <c r="G18" s="123" t="s">
        <v>124</v>
      </c>
      <c r="H18" s="123">
        <f t="shared" si="1"/>
        <v>1124.4476399999999</v>
      </c>
      <c r="I18" s="123">
        <f t="shared" si="2"/>
        <v>19.20617225472037</v>
      </c>
      <c r="J18" s="123">
        <f t="shared" si="3"/>
        <v>284.2346399999999</v>
      </c>
      <c r="K18" s="87"/>
    </row>
    <row r="19" spans="1:15" ht="20.25" customHeight="1">
      <c r="A19" s="41" t="s">
        <v>2</v>
      </c>
      <c r="B19" s="103">
        <v>90010100</v>
      </c>
      <c r="C19" s="131">
        <f>SUM(C9:C18)</f>
        <v>2144386.31589</v>
      </c>
      <c r="D19" s="131">
        <f>SUM(D9:D18)</f>
        <v>2032716.051</v>
      </c>
      <c r="E19" s="131">
        <f>SUM(E9:E18)</f>
        <v>1892194.671</v>
      </c>
      <c r="F19" s="131">
        <f>SUM(F9:F18)</f>
        <v>1945468.0392000002</v>
      </c>
      <c r="G19" s="131">
        <f aca="true" t="shared" si="4" ref="G19:G38">F19/E19*100</f>
        <v>102.81542745133332</v>
      </c>
      <c r="H19" s="131">
        <f t="shared" si="1"/>
        <v>53273.36820000014</v>
      </c>
      <c r="I19" s="131">
        <f aca="true" t="shared" si="5" ref="I19:I39">SUM(F19-C19)/C19*100</f>
        <v>-9.276233261516662</v>
      </c>
      <c r="J19" s="131">
        <f aca="true" t="shared" si="6" ref="J19:J39">F19-C19</f>
        <v>-198918.27668999997</v>
      </c>
      <c r="K19" s="87"/>
      <c r="L19" s="118"/>
      <c r="M19"/>
      <c r="N19" s="161"/>
      <c r="O19" s="161"/>
    </row>
    <row r="20" spans="1:11" ht="20.25" customHeight="1">
      <c r="A20" s="1" t="s">
        <v>3</v>
      </c>
      <c r="B20" s="102">
        <v>40000000</v>
      </c>
      <c r="C20" s="123">
        <f>SUM(C21:C38)</f>
        <v>1106039.1</v>
      </c>
      <c r="D20" s="123">
        <f>SUM(D21:D38)</f>
        <v>1105221.607</v>
      </c>
      <c r="E20" s="123">
        <f>SUM(E21:E38)</f>
        <v>1045989.1070000002</v>
      </c>
      <c r="F20" s="123">
        <f>SUM(F21:F38)</f>
        <v>1042021.2690000001</v>
      </c>
      <c r="G20" s="123">
        <f t="shared" si="4"/>
        <v>99.62066163276019</v>
      </c>
      <c r="H20" s="123">
        <f t="shared" si="1"/>
        <v>-3967.8380000001052</v>
      </c>
      <c r="I20" s="123">
        <f t="shared" si="5"/>
        <v>-5.788026029097886</v>
      </c>
      <c r="J20" s="123">
        <f t="shared" si="6"/>
        <v>-64017.831000000006</v>
      </c>
      <c r="K20" s="87"/>
    </row>
    <row r="21" spans="1:11" ht="47.25">
      <c r="A21" s="1" t="s">
        <v>31</v>
      </c>
      <c r="B21" s="102">
        <v>41020200</v>
      </c>
      <c r="C21" s="122">
        <v>108718.5</v>
      </c>
      <c r="D21" s="123">
        <v>127949.5</v>
      </c>
      <c r="E21" s="123">
        <v>117287.5</v>
      </c>
      <c r="F21" s="123">
        <v>117287.5</v>
      </c>
      <c r="G21" s="123">
        <f t="shared" si="4"/>
        <v>100</v>
      </c>
      <c r="H21" s="123">
        <f t="shared" si="1"/>
        <v>0</v>
      </c>
      <c r="I21" s="123">
        <f t="shared" si="5"/>
        <v>7.881823240754793</v>
      </c>
      <c r="J21" s="123">
        <f t="shared" si="6"/>
        <v>8569</v>
      </c>
      <c r="K21" s="87"/>
    </row>
    <row r="22" spans="1:11" ht="78.75">
      <c r="A22" s="1" t="s">
        <v>72</v>
      </c>
      <c r="B22" s="102">
        <v>41021100</v>
      </c>
      <c r="C22" s="122">
        <v>57236.6</v>
      </c>
      <c r="D22" s="123"/>
      <c r="E22" s="123"/>
      <c r="F22" s="123"/>
      <c r="G22" s="123"/>
      <c r="H22" s="123">
        <f t="shared" si="1"/>
        <v>0</v>
      </c>
      <c r="I22" s="123">
        <f t="shared" si="5"/>
        <v>-100</v>
      </c>
      <c r="J22" s="123">
        <f t="shared" si="6"/>
        <v>-57236.6</v>
      </c>
      <c r="K22" s="87"/>
    </row>
    <row r="23" spans="1:11" ht="78.75">
      <c r="A23" s="68" t="s">
        <v>80</v>
      </c>
      <c r="B23" s="102">
        <v>41021300</v>
      </c>
      <c r="C23" s="122">
        <v>18514.8</v>
      </c>
      <c r="D23" s="123">
        <f>14252.909+1325.411</f>
        <v>15578.32</v>
      </c>
      <c r="E23" s="123">
        <f>14252.909+1325.411</f>
        <v>15578.32</v>
      </c>
      <c r="F23" s="123">
        <v>15578.32</v>
      </c>
      <c r="G23" s="123">
        <f t="shared" si="4"/>
        <v>100</v>
      </c>
      <c r="H23" s="123">
        <f t="shared" si="1"/>
        <v>0</v>
      </c>
      <c r="I23" s="123">
        <f t="shared" si="5"/>
        <v>-15.860176723486074</v>
      </c>
      <c r="J23" s="123">
        <f t="shared" si="6"/>
        <v>-2936.4799999999996</v>
      </c>
      <c r="K23" s="87"/>
    </row>
    <row r="24" spans="1:11" ht="78.75">
      <c r="A24" s="64" t="s">
        <v>81</v>
      </c>
      <c r="B24" s="102">
        <v>41021400</v>
      </c>
      <c r="C24" s="123"/>
      <c r="D24" s="123">
        <v>163983.1</v>
      </c>
      <c r="E24" s="123">
        <v>163983.1</v>
      </c>
      <c r="F24" s="123">
        <v>163983.1</v>
      </c>
      <c r="G24" s="123">
        <f t="shared" si="4"/>
        <v>100</v>
      </c>
      <c r="H24" s="123">
        <f t="shared" si="1"/>
        <v>0</v>
      </c>
      <c r="I24" s="123"/>
      <c r="J24" s="123">
        <f t="shared" si="6"/>
        <v>163983.1</v>
      </c>
      <c r="K24" s="87"/>
    </row>
    <row r="25" spans="1:11" ht="225" customHeight="1">
      <c r="A25" s="76" t="s">
        <v>93</v>
      </c>
      <c r="B25" s="102">
        <v>41030500</v>
      </c>
      <c r="C25" s="123"/>
      <c r="D25" s="123">
        <v>55755.848</v>
      </c>
      <c r="E25" s="123">
        <v>55755.848</v>
      </c>
      <c r="F25" s="123">
        <v>55755.848</v>
      </c>
      <c r="G25" s="123">
        <f t="shared" si="4"/>
        <v>100</v>
      </c>
      <c r="H25" s="123">
        <f t="shared" si="1"/>
        <v>0</v>
      </c>
      <c r="I25" s="123"/>
      <c r="J25" s="123">
        <f t="shared" si="6"/>
        <v>55755.848</v>
      </c>
      <c r="K25" s="87"/>
    </row>
    <row r="26" spans="1:11" ht="47.25">
      <c r="A26" s="68" t="s">
        <v>71</v>
      </c>
      <c r="B26" s="102">
        <v>41031200</v>
      </c>
      <c r="C26" s="122">
        <v>177315.3</v>
      </c>
      <c r="D26" s="125"/>
      <c r="E26" s="125"/>
      <c r="F26" s="125"/>
      <c r="G26" s="123"/>
      <c r="H26" s="123">
        <f t="shared" si="1"/>
        <v>0</v>
      </c>
      <c r="I26" s="123">
        <f t="shared" si="5"/>
        <v>-100</v>
      </c>
      <c r="J26" s="123">
        <f t="shared" si="6"/>
        <v>-177315.3</v>
      </c>
      <c r="K26" s="87"/>
    </row>
    <row r="27" spans="1:11" ht="31.5">
      <c r="A27" s="75" t="s">
        <v>67</v>
      </c>
      <c r="B27" s="102">
        <v>41031900</v>
      </c>
      <c r="C27" s="123"/>
      <c r="D27" s="123">
        <v>8448</v>
      </c>
      <c r="E27" s="123">
        <v>8448</v>
      </c>
      <c r="F27" s="123">
        <v>8448</v>
      </c>
      <c r="G27" s="123">
        <f t="shared" si="4"/>
        <v>100</v>
      </c>
      <c r="H27" s="123">
        <f t="shared" si="1"/>
        <v>0</v>
      </c>
      <c r="I27" s="123"/>
      <c r="J27" s="123">
        <f t="shared" si="6"/>
        <v>8448</v>
      </c>
      <c r="K27" s="87"/>
    </row>
    <row r="28" spans="1:11" ht="31.5">
      <c r="A28" s="75" t="s">
        <v>68</v>
      </c>
      <c r="B28" s="102">
        <v>41032800</v>
      </c>
      <c r="C28" s="123"/>
      <c r="D28" s="123">
        <v>34865</v>
      </c>
      <c r="E28" s="123">
        <v>34865</v>
      </c>
      <c r="F28" s="123">
        <v>34865</v>
      </c>
      <c r="G28" s="123">
        <f t="shared" si="4"/>
        <v>100</v>
      </c>
      <c r="H28" s="123">
        <f t="shared" si="1"/>
        <v>0</v>
      </c>
      <c r="I28" s="123"/>
      <c r="J28" s="123">
        <f t="shared" si="6"/>
        <v>34865</v>
      </c>
      <c r="K28" s="87"/>
    </row>
    <row r="29" spans="1:11" ht="47.25">
      <c r="A29" s="65" t="s">
        <v>66</v>
      </c>
      <c r="B29" s="102">
        <v>41032900</v>
      </c>
      <c r="C29" s="123"/>
      <c r="D29" s="123">
        <v>882.8</v>
      </c>
      <c r="E29" s="123">
        <v>784.8</v>
      </c>
      <c r="F29" s="123">
        <v>784.8</v>
      </c>
      <c r="G29" s="123">
        <f t="shared" si="4"/>
        <v>100</v>
      </c>
      <c r="H29" s="123">
        <f t="shared" si="1"/>
        <v>0</v>
      </c>
      <c r="I29" s="123"/>
      <c r="J29" s="123">
        <f t="shared" si="6"/>
        <v>784.8</v>
      </c>
      <c r="K29" s="87"/>
    </row>
    <row r="30" spans="1:11" ht="36" customHeight="1">
      <c r="A30" s="66" t="s">
        <v>48</v>
      </c>
      <c r="B30" s="102">
        <v>41033000</v>
      </c>
      <c r="C30" s="122">
        <v>118068.3</v>
      </c>
      <c r="D30" s="123">
        <v>102735.2</v>
      </c>
      <c r="E30" s="123">
        <v>93767.2</v>
      </c>
      <c r="F30" s="123">
        <v>93767.2</v>
      </c>
      <c r="G30" s="123">
        <f t="shared" si="4"/>
        <v>100</v>
      </c>
      <c r="H30" s="123">
        <f t="shared" si="1"/>
        <v>0</v>
      </c>
      <c r="I30" s="123">
        <f t="shared" si="5"/>
        <v>-20.58223926320613</v>
      </c>
      <c r="J30" s="123">
        <f t="shared" si="6"/>
        <v>-24301.100000000006</v>
      </c>
      <c r="K30" s="87"/>
    </row>
    <row r="31" spans="1:11" ht="21.75" customHeight="1">
      <c r="A31" s="66" t="s">
        <v>28</v>
      </c>
      <c r="B31" s="102">
        <v>41033900</v>
      </c>
      <c r="C31" s="122">
        <v>482552.2</v>
      </c>
      <c r="D31" s="123">
        <v>501991.2</v>
      </c>
      <c r="E31" s="123">
        <v>463795.2</v>
      </c>
      <c r="F31" s="123">
        <v>463795.2</v>
      </c>
      <c r="G31" s="123">
        <f t="shared" si="4"/>
        <v>100</v>
      </c>
      <c r="H31" s="123">
        <f t="shared" si="1"/>
        <v>0</v>
      </c>
      <c r="I31" s="123">
        <f t="shared" si="5"/>
        <v>-3.8870406144661653</v>
      </c>
      <c r="J31" s="123">
        <f t="shared" si="6"/>
        <v>-18757</v>
      </c>
      <c r="K31" s="87"/>
    </row>
    <row r="32" spans="1:11" ht="48.75" customHeight="1">
      <c r="A32" s="66" t="s">
        <v>55</v>
      </c>
      <c r="B32" s="102">
        <v>41034600</v>
      </c>
      <c r="C32" s="122">
        <v>67843.9</v>
      </c>
      <c r="D32" s="123"/>
      <c r="E32" s="123"/>
      <c r="F32" s="123"/>
      <c r="G32" s="123"/>
      <c r="H32" s="123">
        <f>F32-E32</f>
        <v>0</v>
      </c>
      <c r="I32" s="123">
        <f>SUM(F32-C32)/C32*100</f>
        <v>-100</v>
      </c>
      <c r="J32" s="123">
        <f>F32-C32</f>
        <v>-67843.9</v>
      </c>
      <c r="K32" s="87"/>
    </row>
    <row r="33" spans="1:11" ht="31.5">
      <c r="A33" s="66" t="s">
        <v>44</v>
      </c>
      <c r="B33" s="102">
        <v>41035400</v>
      </c>
      <c r="C33" s="122">
        <v>24007.5</v>
      </c>
      <c r="D33" s="123">
        <v>15696.5</v>
      </c>
      <c r="E33" s="123">
        <v>14388</v>
      </c>
      <c r="F33" s="123">
        <v>14388</v>
      </c>
      <c r="G33" s="123">
        <f t="shared" si="4"/>
        <v>100</v>
      </c>
      <c r="H33" s="123">
        <f t="shared" si="1"/>
        <v>0</v>
      </c>
      <c r="I33" s="123">
        <f t="shared" si="5"/>
        <v>-40.06872852233677</v>
      </c>
      <c r="J33" s="123">
        <f t="shared" si="6"/>
        <v>-9619.5</v>
      </c>
      <c r="K33" s="87"/>
    </row>
    <row r="34" spans="1:11" ht="48" customHeight="1">
      <c r="A34" s="66" t="s">
        <v>55</v>
      </c>
      <c r="B34" s="102">
        <v>41035600</v>
      </c>
      <c r="C34" s="124">
        <v>0</v>
      </c>
      <c r="D34" s="123">
        <v>8205.9</v>
      </c>
      <c r="E34" s="123">
        <v>8205.9</v>
      </c>
      <c r="F34" s="123">
        <v>8205.9</v>
      </c>
      <c r="G34" s="123">
        <f t="shared" si="4"/>
        <v>100</v>
      </c>
      <c r="H34" s="123">
        <f t="shared" si="1"/>
        <v>0</v>
      </c>
      <c r="I34" s="123"/>
      <c r="J34" s="123">
        <f t="shared" si="6"/>
        <v>8205.9</v>
      </c>
      <c r="K34" s="87"/>
    </row>
    <row r="35" spans="1:11" ht="223.5" customHeight="1">
      <c r="A35" s="76" t="s">
        <v>82</v>
      </c>
      <c r="B35" s="102">
        <v>41036100</v>
      </c>
      <c r="C35" s="125"/>
      <c r="D35" s="123">
        <v>15348.384</v>
      </c>
      <c r="E35" s="123">
        <v>15348.384</v>
      </c>
      <c r="F35" s="123">
        <v>15348.384</v>
      </c>
      <c r="G35" s="123">
        <f t="shared" si="4"/>
        <v>100</v>
      </c>
      <c r="H35" s="123">
        <f t="shared" si="1"/>
        <v>0</v>
      </c>
      <c r="I35" s="123"/>
      <c r="J35" s="123">
        <f t="shared" si="6"/>
        <v>15348.384</v>
      </c>
      <c r="K35" s="87"/>
    </row>
    <row r="36" spans="1:11" ht="190.5" customHeight="1">
      <c r="A36" s="68" t="s">
        <v>83</v>
      </c>
      <c r="B36" s="102">
        <v>41036400</v>
      </c>
      <c r="C36" s="125"/>
      <c r="D36" s="123">
        <v>5190.805</v>
      </c>
      <c r="E36" s="123">
        <v>5190.805</v>
      </c>
      <c r="F36" s="123">
        <v>5190.805</v>
      </c>
      <c r="G36" s="123">
        <f t="shared" si="4"/>
        <v>100</v>
      </c>
      <c r="H36" s="123">
        <f t="shared" si="1"/>
        <v>0</v>
      </c>
      <c r="I36" s="123"/>
      <c r="J36" s="123">
        <f t="shared" si="6"/>
        <v>5190.805</v>
      </c>
      <c r="K36" s="87"/>
    </row>
    <row r="37" spans="1:11" ht="19.5" customHeight="1">
      <c r="A37" s="75" t="s">
        <v>69</v>
      </c>
      <c r="B37" s="102">
        <v>41040400</v>
      </c>
      <c r="C37" s="122">
        <v>50880</v>
      </c>
      <c r="D37" s="123">
        <f>20792.932+5570+19228.118</f>
        <v>45591.05</v>
      </c>
      <c r="E37" s="123">
        <f>20792.932+5570+19228.118</f>
        <v>45591.05</v>
      </c>
      <c r="F37" s="123">
        <v>41623.212</v>
      </c>
      <c r="G37" s="123">
        <f t="shared" si="4"/>
        <v>91.29689270152804</v>
      </c>
      <c r="H37" s="123">
        <f t="shared" si="1"/>
        <v>-3967.8380000000034</v>
      </c>
      <c r="I37" s="123">
        <f t="shared" si="5"/>
        <v>-18.193372641509434</v>
      </c>
      <c r="J37" s="123">
        <f t="shared" si="6"/>
        <v>-9256.788</v>
      </c>
      <c r="K37" s="87"/>
    </row>
    <row r="38" spans="1:11" ht="18" customHeight="1">
      <c r="A38" s="75" t="s">
        <v>57</v>
      </c>
      <c r="B38" s="102">
        <v>41053900</v>
      </c>
      <c r="C38" s="122">
        <v>902</v>
      </c>
      <c r="D38" s="123">
        <v>3000</v>
      </c>
      <c r="E38" s="123">
        <v>3000</v>
      </c>
      <c r="F38" s="123">
        <v>3000</v>
      </c>
      <c r="G38" s="123">
        <f t="shared" si="4"/>
        <v>100</v>
      </c>
      <c r="H38" s="123">
        <f t="shared" si="1"/>
        <v>0</v>
      </c>
      <c r="I38" s="123" t="s">
        <v>117</v>
      </c>
      <c r="J38" s="123">
        <f t="shared" si="6"/>
        <v>2098</v>
      </c>
      <c r="K38" s="87"/>
    </row>
    <row r="39" spans="1:13" ht="19.5" customHeight="1">
      <c r="A39" s="41" t="s">
        <v>12</v>
      </c>
      <c r="B39" s="84">
        <v>90010300</v>
      </c>
      <c r="C39" s="131">
        <f>SUM(C19,C20)</f>
        <v>3250425.4158900003</v>
      </c>
      <c r="D39" s="131">
        <f>SUM(D19,D20)</f>
        <v>3137937.658</v>
      </c>
      <c r="E39" s="131">
        <f>SUM(E19,E20)</f>
        <v>2938183.7780000004</v>
      </c>
      <c r="F39" s="131">
        <f>SUM(F19,F20)</f>
        <v>2987489.3082000003</v>
      </c>
      <c r="G39" s="131">
        <f>F39/E39*100</f>
        <v>101.67809551496339</v>
      </c>
      <c r="H39" s="131">
        <f>SUM(H19,H20)</f>
        <v>49305.53020000004</v>
      </c>
      <c r="I39" s="131">
        <f t="shared" si="5"/>
        <v>-8.089282910618804</v>
      </c>
      <c r="J39" s="131">
        <f t="shared" si="6"/>
        <v>-262936.10769</v>
      </c>
      <c r="K39" s="87"/>
      <c r="L39" s="161"/>
      <c r="M39" s="161"/>
    </row>
    <row r="40" spans="2:11" ht="12.75">
      <c r="B40" s="67"/>
      <c r="D40" s="92"/>
      <c r="E40" s="92"/>
      <c r="F40" s="92"/>
      <c r="G40" s="92"/>
      <c r="H40" s="92"/>
      <c r="I40" s="93"/>
      <c r="J40" s="142"/>
      <c r="K40" s="87"/>
    </row>
    <row r="41" spans="2:11" ht="12.75">
      <c r="B41" s="67"/>
      <c r="F41" s="93"/>
      <c r="G41" s="93"/>
      <c r="H41" s="93"/>
      <c r="I41" s="93"/>
      <c r="J41" s="142"/>
      <c r="K41" s="87"/>
    </row>
    <row r="42" spans="2:11" ht="15.75">
      <c r="B42" s="85"/>
      <c r="C42" s="132"/>
      <c r="G42" s="137"/>
      <c r="H42" s="93"/>
      <c r="J42" s="142"/>
      <c r="K42" s="87"/>
    </row>
    <row r="43" spans="2:11" ht="15.75">
      <c r="B43" s="85"/>
      <c r="C43" s="132"/>
      <c r="G43" s="133"/>
      <c r="H43" s="133"/>
      <c r="J43" s="142"/>
      <c r="K43" s="87"/>
    </row>
    <row r="44" spans="2:11" ht="15.75">
      <c r="B44" s="85"/>
      <c r="C44" s="132"/>
      <c r="D44" s="93"/>
      <c r="E44" s="93"/>
      <c r="F44" s="93"/>
      <c r="G44" s="133"/>
      <c r="H44" s="133"/>
      <c r="J44" s="142"/>
      <c r="K44" s="87"/>
    </row>
    <row r="45" spans="2:11" ht="15.75">
      <c r="B45" s="85"/>
      <c r="C45" s="132"/>
      <c r="D45" s="93"/>
      <c r="E45" s="93"/>
      <c r="F45" s="93"/>
      <c r="G45" s="133"/>
      <c r="H45" s="133"/>
      <c r="J45" s="142"/>
      <c r="K45" s="87"/>
    </row>
    <row r="46" spans="2:11" ht="15.75">
      <c r="B46" s="85"/>
      <c r="C46" s="132"/>
      <c r="E46" s="88"/>
      <c r="F46" s="133"/>
      <c r="G46" s="133"/>
      <c r="H46" s="133"/>
      <c r="J46" s="142"/>
      <c r="K46" s="87"/>
    </row>
    <row r="47" spans="2:11" ht="15.75">
      <c r="B47" s="85"/>
      <c r="C47" s="132"/>
      <c r="E47" s="88"/>
      <c r="F47" s="133"/>
      <c r="G47" s="133"/>
      <c r="H47" s="133"/>
      <c r="J47" s="142"/>
      <c r="K47" s="87"/>
    </row>
    <row r="48" spans="2:11" ht="15.75">
      <c r="B48" s="85"/>
      <c r="C48" s="132"/>
      <c r="E48" s="88"/>
      <c r="F48" s="133"/>
      <c r="G48" s="133"/>
      <c r="H48" s="133"/>
      <c r="J48" s="142"/>
      <c r="K48" s="87"/>
    </row>
    <row r="49" spans="2:11" ht="15.75">
      <c r="B49" s="85"/>
      <c r="C49" s="132"/>
      <c r="E49" s="88"/>
      <c r="F49" s="133"/>
      <c r="G49" s="133"/>
      <c r="H49" s="133"/>
      <c r="J49" s="142"/>
      <c r="K49" s="87"/>
    </row>
    <row r="50" spans="2:11" ht="15.75">
      <c r="B50" s="85"/>
      <c r="C50" s="132"/>
      <c r="E50" s="88"/>
      <c r="F50" s="133"/>
      <c r="G50" s="133"/>
      <c r="H50" s="133"/>
      <c r="J50" s="142"/>
      <c r="K50" s="87"/>
    </row>
    <row r="51" spans="2:11" ht="15.75">
      <c r="B51" s="85"/>
      <c r="C51" s="132"/>
      <c r="E51" s="88"/>
      <c r="F51" s="133"/>
      <c r="G51" s="133"/>
      <c r="H51" s="133"/>
      <c r="J51" s="142"/>
      <c r="K51" s="87"/>
    </row>
    <row r="52" spans="2:11" ht="15.75">
      <c r="B52" s="85"/>
      <c r="C52" s="132"/>
      <c r="E52" s="88"/>
      <c r="F52" s="133"/>
      <c r="G52" s="133"/>
      <c r="H52" s="133"/>
      <c r="J52" s="142"/>
      <c r="K52" s="87"/>
    </row>
    <row r="53" spans="2:11" ht="15.75">
      <c r="B53" s="86"/>
      <c r="C53" s="134"/>
      <c r="E53" s="88"/>
      <c r="F53" s="133"/>
      <c r="G53" s="133"/>
      <c r="H53" s="133"/>
      <c r="J53" s="142"/>
      <c r="K53" s="87"/>
    </row>
    <row r="54" spans="2:11" ht="15.75">
      <c r="B54" s="85"/>
      <c r="C54" s="135"/>
      <c r="E54" s="89"/>
      <c r="F54" s="134"/>
      <c r="G54" s="134"/>
      <c r="H54" s="134"/>
      <c r="J54" s="142"/>
      <c r="K54" s="87"/>
    </row>
    <row r="55" spans="2:11" ht="15.75">
      <c r="B55" s="85"/>
      <c r="C55" s="136"/>
      <c r="E55" s="88"/>
      <c r="F55" s="137"/>
      <c r="G55" s="137"/>
      <c r="H55" s="137"/>
      <c r="J55" s="142"/>
      <c r="K55" s="87"/>
    </row>
    <row r="56" spans="2:11" ht="15.75">
      <c r="B56" s="88"/>
      <c r="C56" s="136"/>
      <c r="E56" s="88"/>
      <c r="F56" s="133"/>
      <c r="G56" s="133"/>
      <c r="H56" s="133"/>
      <c r="J56" s="142"/>
      <c r="K56" s="87"/>
    </row>
    <row r="57" spans="2:11" ht="15.75">
      <c r="B57" s="88"/>
      <c r="C57" s="136"/>
      <c r="E57" s="88"/>
      <c r="F57" s="133"/>
      <c r="G57" s="133"/>
      <c r="H57" s="133"/>
      <c r="J57" s="142"/>
      <c r="K57" s="87"/>
    </row>
    <row r="58" spans="2:11" ht="15.75">
      <c r="B58" s="88"/>
      <c r="C58" s="136"/>
      <c r="E58" s="88"/>
      <c r="F58" s="133"/>
      <c r="G58" s="133"/>
      <c r="H58" s="133"/>
      <c r="J58" s="142"/>
      <c r="K58" s="87"/>
    </row>
    <row r="59" spans="2:11" ht="15.75">
      <c r="B59" s="88"/>
      <c r="C59" s="136"/>
      <c r="E59" s="88"/>
      <c r="F59" s="133"/>
      <c r="G59" s="133"/>
      <c r="H59" s="133"/>
      <c r="J59" s="142"/>
      <c r="K59" s="87"/>
    </row>
    <row r="60" spans="2:11" ht="15.75">
      <c r="B60" s="88"/>
      <c r="C60" s="136"/>
      <c r="E60" s="88"/>
      <c r="F60" s="133"/>
      <c r="G60" s="133"/>
      <c r="H60" s="133"/>
      <c r="J60" s="142"/>
      <c r="K60" s="87"/>
    </row>
    <row r="61" spans="2:11" ht="15.75">
      <c r="B61" s="88"/>
      <c r="C61" s="136"/>
      <c r="E61" s="88"/>
      <c r="F61" s="133"/>
      <c r="G61" s="133"/>
      <c r="H61" s="133"/>
      <c r="J61" s="142"/>
      <c r="K61" s="87"/>
    </row>
    <row r="62" spans="2:11" ht="15.75">
      <c r="B62" s="88"/>
      <c r="C62" s="136"/>
      <c r="E62" s="88"/>
      <c r="F62" s="133"/>
      <c r="G62" s="133"/>
      <c r="H62" s="133"/>
      <c r="J62" s="142"/>
      <c r="K62" s="87"/>
    </row>
    <row r="63" spans="2:11" ht="15.75">
      <c r="B63" s="89"/>
      <c r="C63" s="138"/>
      <c r="E63" s="88"/>
      <c r="F63" s="133"/>
      <c r="G63" s="133"/>
      <c r="H63" s="133"/>
      <c r="J63" s="142"/>
      <c r="K63" s="87"/>
    </row>
    <row r="64" spans="2:11" ht="15.75">
      <c r="B64" s="91"/>
      <c r="C64" s="92"/>
      <c r="E64" s="89"/>
      <c r="F64" s="134"/>
      <c r="G64" s="134"/>
      <c r="H64" s="134"/>
      <c r="J64" s="142"/>
      <c r="K64" s="87"/>
    </row>
    <row r="65" spans="2:11" ht="12.75">
      <c r="B65" s="91"/>
      <c r="C65" s="93"/>
      <c r="J65" s="142"/>
      <c r="K65" s="87"/>
    </row>
    <row r="66" spans="2:11" ht="12.75">
      <c r="B66" s="91"/>
      <c r="J66" s="142"/>
      <c r="K66" s="87"/>
    </row>
    <row r="67" spans="8:11" ht="12.75">
      <c r="H67" s="93"/>
      <c r="I67" s="93"/>
      <c r="J67" s="93"/>
      <c r="K67" s="87"/>
    </row>
    <row r="68" spans="10:11" ht="12.75">
      <c r="J68" s="142"/>
      <c r="K68" s="87"/>
    </row>
    <row r="69" spans="10:11" ht="12.75">
      <c r="J69" s="142"/>
      <c r="K69" s="87"/>
    </row>
    <row r="70" spans="10:11" ht="12.75">
      <c r="J70" s="142"/>
      <c r="K70" s="87"/>
    </row>
    <row r="71" spans="10:11" ht="12.75">
      <c r="J71" s="142"/>
      <c r="K71" s="87"/>
    </row>
    <row r="72" spans="10:11" ht="12.75">
      <c r="J72" s="142"/>
      <c r="K72" s="87"/>
    </row>
    <row r="73" spans="10:11" ht="12.75">
      <c r="J73" s="142"/>
      <c r="K73" s="87"/>
    </row>
    <row r="74" spans="10:11" ht="12.75">
      <c r="J74" s="142"/>
      <c r="K74" s="87"/>
    </row>
    <row r="75" spans="10:11" ht="12.75">
      <c r="J75" s="142"/>
      <c r="K75" s="87"/>
    </row>
    <row r="76" spans="10:11" ht="12.75">
      <c r="J76" s="142"/>
      <c r="K76" s="87"/>
    </row>
    <row r="77" spans="10:11" ht="12.75">
      <c r="J77" s="142"/>
      <c r="K77" s="87"/>
    </row>
    <row r="78" spans="10:11" ht="12.75">
      <c r="J78" s="142"/>
      <c r="K78" s="87"/>
    </row>
    <row r="79" spans="10:11" ht="12.75">
      <c r="J79" s="142"/>
      <c r="K79" s="87"/>
    </row>
    <row r="80" spans="10:11" ht="12.75">
      <c r="J80" s="142"/>
      <c r="K80" s="87"/>
    </row>
    <row r="81" spans="10:11" ht="12.75">
      <c r="J81" s="142"/>
      <c r="K81" s="87"/>
    </row>
    <row r="82" spans="10:11" ht="12.75">
      <c r="J82" s="142"/>
      <c r="K82" s="87"/>
    </row>
    <row r="83" spans="10:11" ht="12.75">
      <c r="J83" s="142"/>
      <c r="K83" s="87"/>
    </row>
    <row r="84" spans="10:11" ht="12.75">
      <c r="J84" s="142"/>
      <c r="K84" s="87"/>
    </row>
    <row r="85" spans="10:11" ht="12.75">
      <c r="J85" s="142"/>
      <c r="K85" s="108"/>
    </row>
    <row r="86" spans="10:11" ht="12.75">
      <c r="J86" s="142"/>
      <c r="K86" s="108"/>
    </row>
    <row r="87" spans="10:11" ht="12.75">
      <c r="J87" s="143"/>
      <c r="K87" s="107"/>
    </row>
    <row r="88" spans="10:11" ht="12.75">
      <c r="J88" s="143"/>
      <c r="K88" s="107"/>
    </row>
    <row r="89" spans="10:11" ht="12.75">
      <c r="J89" s="142"/>
      <c r="K89" s="61"/>
    </row>
    <row r="90" spans="10:11" ht="12.75">
      <c r="J90" s="142"/>
      <c r="K90" s="61"/>
    </row>
    <row r="91" spans="10:11" ht="12.75">
      <c r="J91" s="142"/>
      <c r="K91" s="61"/>
    </row>
    <row r="92" spans="10:11" ht="12.75">
      <c r="J92" s="142"/>
      <c r="K92" s="61"/>
    </row>
    <row r="93" spans="10:11" ht="12.75">
      <c r="J93" s="142"/>
      <c r="K93" s="61"/>
    </row>
    <row r="94" spans="10:11" ht="12.75">
      <c r="J94" s="142"/>
      <c r="K94" s="61"/>
    </row>
    <row r="95" spans="10:11" ht="12.75">
      <c r="J95" s="142"/>
      <c r="K95" s="61"/>
    </row>
    <row r="96" spans="10:11" ht="12.75">
      <c r="J96" s="142"/>
      <c r="K96" s="61"/>
    </row>
    <row r="97" spans="10:11" ht="12.75">
      <c r="J97" s="142"/>
      <c r="K97" s="61"/>
    </row>
    <row r="98" spans="10:11" ht="12.75">
      <c r="J98" s="142"/>
      <c r="K98" s="61"/>
    </row>
    <row r="99" spans="10:11" ht="12.75">
      <c r="J99" s="142"/>
      <c r="K99" s="61"/>
    </row>
    <row r="100" spans="10:11" ht="12.75">
      <c r="J100" s="142"/>
      <c r="K100" s="61"/>
    </row>
    <row r="101" spans="10:11" ht="12.75">
      <c r="J101" s="142"/>
      <c r="K101" s="61"/>
    </row>
    <row r="102" spans="10:11" ht="12.75">
      <c r="J102" s="142"/>
      <c r="K102" s="61"/>
    </row>
    <row r="103" spans="10:11" ht="12.75">
      <c r="J103" s="142"/>
      <c r="K103" s="61"/>
    </row>
    <row r="104" spans="10:11" ht="12.75">
      <c r="J104" s="142"/>
      <c r="K104" s="61"/>
    </row>
    <row r="105" spans="10:11" ht="12.75">
      <c r="J105" s="142"/>
      <c r="K105" s="61"/>
    </row>
    <row r="106" spans="10:11" ht="12.75">
      <c r="J106" s="142"/>
      <c r="K106" s="61"/>
    </row>
    <row r="107" spans="10:11" ht="12.75">
      <c r="J107" s="142"/>
      <c r="K107" s="61"/>
    </row>
    <row r="108" spans="10:11" ht="12.75">
      <c r="J108" s="142"/>
      <c r="K108" s="61"/>
    </row>
    <row r="109" spans="10:11" ht="12.75">
      <c r="J109" s="142"/>
      <c r="K109" s="61"/>
    </row>
    <row r="110" spans="10:11" ht="12.75">
      <c r="J110" s="142"/>
      <c r="K110" s="61"/>
    </row>
    <row r="111" spans="10:11" ht="12.75">
      <c r="J111" s="142"/>
      <c r="K111" s="61"/>
    </row>
    <row r="112" spans="10:11" ht="12.75">
      <c r="J112" s="142"/>
      <c r="K112" s="61"/>
    </row>
    <row r="113" spans="10:11" ht="12.75">
      <c r="J113" s="142"/>
      <c r="K113" s="61"/>
    </row>
    <row r="114" spans="10:11" ht="12.75">
      <c r="J114" s="142"/>
      <c r="K114" s="61"/>
    </row>
    <row r="115" spans="10:11" ht="12.75">
      <c r="J115" s="142"/>
      <c r="K115" s="61"/>
    </row>
    <row r="116" spans="10:11" ht="12.75">
      <c r="J116" s="142"/>
      <c r="K116" s="61"/>
    </row>
    <row r="117" spans="10:11" ht="12.75">
      <c r="J117" s="142"/>
      <c r="K117" s="61"/>
    </row>
    <row r="118" spans="10:11" ht="12.75">
      <c r="J118" s="142"/>
      <c r="K118" s="61"/>
    </row>
    <row r="119" spans="10:11" ht="12.75">
      <c r="J119" s="142"/>
      <c r="K119" s="61"/>
    </row>
    <row r="120" spans="10:11" ht="12.75">
      <c r="J120" s="142"/>
      <c r="K120" s="61"/>
    </row>
    <row r="121" spans="10:11" ht="12.75">
      <c r="J121" s="142"/>
      <c r="K121" s="61"/>
    </row>
    <row r="122" spans="10:11" ht="12.75">
      <c r="J122" s="142"/>
      <c r="K122" s="61"/>
    </row>
    <row r="123" spans="10:11" ht="12.75">
      <c r="J123" s="142"/>
      <c r="K123" s="61"/>
    </row>
    <row r="124" spans="10:11" ht="12.75">
      <c r="J124" s="142"/>
      <c r="K124" s="61"/>
    </row>
    <row r="125" spans="10:11" ht="12.75">
      <c r="J125" s="142"/>
      <c r="K125" s="61"/>
    </row>
    <row r="126" spans="10:11" ht="12.75">
      <c r="J126" s="142"/>
      <c r="K126" s="61"/>
    </row>
    <row r="127" spans="10:11" ht="12.75">
      <c r="J127" s="142"/>
      <c r="K127" s="61"/>
    </row>
    <row r="128" spans="10:11" ht="12.75">
      <c r="J128" s="142"/>
      <c r="K128" s="61"/>
    </row>
    <row r="129" spans="10:11" ht="12.75">
      <c r="J129" s="142"/>
      <c r="K129" s="61"/>
    </row>
    <row r="130" spans="10:11" ht="12.75">
      <c r="J130" s="142"/>
      <c r="K130" s="61"/>
    </row>
    <row r="131" spans="10:11" ht="12.75">
      <c r="J131" s="142"/>
      <c r="K131" s="61"/>
    </row>
    <row r="132" spans="10:11" ht="12.75">
      <c r="J132" s="142"/>
      <c r="K132" s="61"/>
    </row>
    <row r="133" spans="10:11" ht="12.75">
      <c r="J133" s="142"/>
      <c r="K133" s="61"/>
    </row>
    <row r="134" spans="10:11" ht="12.75">
      <c r="J134" s="142"/>
      <c r="K134" s="61"/>
    </row>
    <row r="135" spans="10:11" ht="12.75">
      <c r="J135" s="142"/>
      <c r="K135" s="61"/>
    </row>
    <row r="136" spans="10:11" ht="12.75">
      <c r="J136" s="142"/>
      <c r="K136" s="61"/>
    </row>
    <row r="137" spans="10:11" ht="12.75">
      <c r="J137" s="142"/>
      <c r="K137" s="61"/>
    </row>
    <row r="138" spans="10:11" ht="12.75">
      <c r="J138" s="142"/>
      <c r="K138" s="61"/>
    </row>
    <row r="139" spans="10:11" ht="12.75">
      <c r="J139" s="142"/>
      <c r="K139" s="61"/>
    </row>
    <row r="140" spans="10:11" ht="12.75">
      <c r="J140" s="142"/>
      <c r="K140" s="61"/>
    </row>
    <row r="141" spans="10:11" ht="12.75">
      <c r="J141" s="142"/>
      <c r="K141" s="61"/>
    </row>
    <row r="142" spans="10:11" ht="12.75">
      <c r="J142" s="142"/>
      <c r="K142" s="61"/>
    </row>
    <row r="143" spans="10:11" ht="12.75">
      <c r="J143" s="142"/>
      <c r="K143" s="61"/>
    </row>
    <row r="144" spans="10:11" ht="12.75">
      <c r="J144" s="142"/>
      <c r="K144" s="61"/>
    </row>
    <row r="145" spans="10:11" ht="12.75">
      <c r="J145" s="142"/>
      <c r="K145" s="61"/>
    </row>
    <row r="146" spans="10:11" ht="12.75">
      <c r="J146" s="142"/>
      <c r="K146" s="61"/>
    </row>
    <row r="147" spans="10:11" ht="12.75">
      <c r="J147" s="142"/>
      <c r="K147" s="61"/>
    </row>
    <row r="148" spans="10:11" ht="12.75">
      <c r="J148" s="142"/>
      <c r="K148" s="61"/>
    </row>
    <row r="149" spans="10:11" ht="12.75">
      <c r="J149" s="142"/>
      <c r="K149" s="61"/>
    </row>
    <row r="150" spans="10:11" ht="12.75">
      <c r="J150" s="142"/>
      <c r="K150" s="61"/>
    </row>
    <row r="151" spans="10:11" ht="12.75">
      <c r="J151" s="142"/>
      <c r="K151" s="61"/>
    </row>
    <row r="152" spans="10:11" ht="12.75">
      <c r="J152" s="142"/>
      <c r="K152" s="61"/>
    </row>
    <row r="153" spans="10:11" ht="12.75">
      <c r="J153" s="142"/>
      <c r="K153" s="61"/>
    </row>
    <row r="154" spans="10:11" ht="12.75">
      <c r="J154" s="142"/>
      <c r="K154" s="61"/>
    </row>
    <row r="155" spans="10:11" ht="12.75">
      <c r="J155" s="142"/>
      <c r="K155" s="61"/>
    </row>
    <row r="156" spans="10:11" ht="12.75">
      <c r="J156" s="142"/>
      <c r="K156" s="61"/>
    </row>
    <row r="157" spans="10:11" ht="12.75">
      <c r="J157" s="142"/>
      <c r="K157" s="61"/>
    </row>
    <row r="158" spans="10:11" ht="12.75">
      <c r="J158" s="142"/>
      <c r="K158" s="61"/>
    </row>
    <row r="159" spans="10:11" ht="12.75">
      <c r="J159" s="142"/>
      <c r="K159" s="61"/>
    </row>
    <row r="160" spans="10:11" ht="12.75">
      <c r="J160" s="142"/>
      <c r="K160" s="61"/>
    </row>
    <row r="161" spans="10:11" ht="12.75">
      <c r="J161" s="142"/>
      <c r="K161" s="61"/>
    </row>
    <row r="162" spans="10:11" ht="12.75">
      <c r="J162" s="142"/>
      <c r="K162" s="61"/>
    </row>
    <row r="163" spans="10:11" ht="12.75">
      <c r="J163" s="142"/>
      <c r="K163" s="61"/>
    </row>
    <row r="164" spans="10:11" ht="12.75">
      <c r="J164" s="142"/>
      <c r="K164" s="61"/>
    </row>
    <row r="165" spans="10:11" ht="12.75">
      <c r="J165" s="142"/>
      <c r="K165" s="61"/>
    </row>
    <row r="166" spans="10:11" ht="12.75">
      <c r="J166" s="142"/>
      <c r="K166" s="61"/>
    </row>
    <row r="167" spans="10:11" ht="12.75">
      <c r="J167" s="142"/>
      <c r="K167" s="61"/>
    </row>
    <row r="168" spans="10:11" ht="12.75">
      <c r="J168" s="142"/>
      <c r="K168" s="61"/>
    </row>
    <row r="169" spans="10:11" ht="12.75">
      <c r="J169" s="142"/>
      <c r="K169" s="61"/>
    </row>
    <row r="170" spans="10:11" ht="12.75">
      <c r="J170" s="142"/>
      <c r="K170" s="61"/>
    </row>
    <row r="171" spans="10:11" ht="12.75">
      <c r="J171" s="142"/>
      <c r="K171" s="61"/>
    </row>
    <row r="172" spans="10:11" ht="12.75">
      <c r="J172" s="142"/>
      <c r="K172" s="61"/>
    </row>
    <row r="173" spans="10:11" ht="12.75">
      <c r="J173" s="142"/>
      <c r="K173" s="61"/>
    </row>
    <row r="174" spans="10:11" ht="12.75">
      <c r="J174" s="142"/>
      <c r="K174" s="61"/>
    </row>
    <row r="175" spans="10:11" ht="12.75">
      <c r="J175" s="142"/>
      <c r="K175" s="61"/>
    </row>
    <row r="176" spans="10:11" ht="12.75">
      <c r="J176" s="142"/>
      <c r="K176" s="61"/>
    </row>
    <row r="177" spans="10:11" ht="12.75">
      <c r="J177" s="142"/>
      <c r="K177" s="61"/>
    </row>
    <row r="178" spans="10:11" ht="12.75">
      <c r="J178" s="142"/>
      <c r="K178" s="61"/>
    </row>
    <row r="179" spans="10:11" ht="12.75">
      <c r="J179" s="142"/>
      <c r="K179" s="61"/>
    </row>
    <row r="180" spans="10:11" ht="12.75">
      <c r="J180" s="142"/>
      <c r="K180" s="61"/>
    </row>
    <row r="181" spans="10:11" ht="12.75">
      <c r="J181" s="142"/>
      <c r="K181" s="61"/>
    </row>
    <row r="182" spans="10:11" ht="12.75">
      <c r="J182" s="142"/>
      <c r="K182" s="61"/>
    </row>
    <row r="183" spans="10:11" ht="12.75">
      <c r="J183" s="142"/>
      <c r="K183" s="61"/>
    </row>
    <row r="184" spans="10:11" ht="12.75">
      <c r="J184" s="142"/>
      <c r="K184" s="61"/>
    </row>
    <row r="185" spans="10:11" ht="12.75">
      <c r="J185" s="142"/>
      <c r="K185" s="61"/>
    </row>
    <row r="186" spans="10:11" ht="12.75">
      <c r="J186" s="142"/>
      <c r="K186" s="61"/>
    </row>
    <row r="187" spans="10:11" ht="12.75">
      <c r="J187" s="142"/>
      <c r="K187" s="61"/>
    </row>
    <row r="188" spans="10:11" ht="12.75">
      <c r="J188" s="142"/>
      <c r="K188" s="61"/>
    </row>
    <row r="189" spans="10:11" ht="12.75">
      <c r="J189" s="142"/>
      <c r="K189" s="61"/>
    </row>
    <row r="190" spans="10:11" ht="12.75">
      <c r="J190" s="142"/>
      <c r="K190" s="61"/>
    </row>
    <row r="191" spans="10:11" ht="12.75">
      <c r="J191" s="142"/>
      <c r="K191" s="61"/>
    </row>
    <row r="192" spans="10:11" ht="12.75">
      <c r="J192" s="142"/>
      <c r="K192" s="61"/>
    </row>
    <row r="193" spans="10:11" ht="12.75">
      <c r="J193" s="142"/>
      <c r="K193" s="61"/>
    </row>
    <row r="194" spans="10:11" ht="12.75">
      <c r="J194" s="142"/>
      <c r="K194" s="61"/>
    </row>
    <row r="195" spans="10:11" ht="12.75">
      <c r="J195" s="142"/>
      <c r="K195" s="61"/>
    </row>
    <row r="196" spans="10:11" ht="12.75">
      <c r="J196" s="142"/>
      <c r="K196" s="61"/>
    </row>
    <row r="197" spans="10:11" ht="12.75">
      <c r="J197" s="142"/>
      <c r="K197" s="61"/>
    </row>
    <row r="198" spans="10:11" ht="12.75">
      <c r="J198" s="142"/>
      <c r="K198" s="61"/>
    </row>
    <row r="199" spans="10:11" ht="12.75">
      <c r="J199" s="142"/>
      <c r="K199" s="61"/>
    </row>
    <row r="200" spans="10:11" ht="12.75">
      <c r="J200" s="142"/>
      <c r="K200" s="61"/>
    </row>
    <row r="201" spans="10:11" ht="12.75">
      <c r="J201" s="142"/>
      <c r="K201" s="61"/>
    </row>
    <row r="202" spans="10:11" ht="12.75">
      <c r="J202" s="142"/>
      <c r="K202" s="61"/>
    </row>
    <row r="203" spans="10:11" ht="12.75">
      <c r="J203" s="142"/>
      <c r="K203" s="61"/>
    </row>
    <row r="204" spans="10:11" ht="12.75">
      <c r="J204" s="142"/>
      <c r="K204" s="61"/>
    </row>
    <row r="205" spans="10:11" ht="12.75">
      <c r="J205" s="142"/>
      <c r="K205" s="61"/>
    </row>
    <row r="206" spans="10:11" ht="12.75">
      <c r="J206" s="142"/>
      <c r="K206" s="61"/>
    </row>
    <row r="207" spans="10:11" ht="12.75">
      <c r="J207" s="142"/>
      <c r="K207" s="61"/>
    </row>
    <row r="208" spans="10:11" ht="12.75">
      <c r="J208" s="142"/>
      <c r="K208" s="61"/>
    </row>
    <row r="209" spans="10:11" ht="12.75">
      <c r="J209" s="142"/>
      <c r="K209" s="61"/>
    </row>
    <row r="210" spans="10:11" ht="12.75">
      <c r="J210" s="142"/>
      <c r="K210" s="61"/>
    </row>
    <row r="211" spans="10:11" ht="12.75">
      <c r="J211" s="142"/>
      <c r="K211" s="61"/>
    </row>
    <row r="212" spans="10:11" ht="12.75">
      <c r="J212" s="142"/>
      <c r="K212" s="61"/>
    </row>
    <row r="213" spans="10:11" ht="12.75">
      <c r="J213" s="142"/>
      <c r="K213" s="61"/>
    </row>
    <row r="214" spans="10:11" ht="12.75">
      <c r="J214" s="142"/>
      <c r="K214" s="61"/>
    </row>
    <row r="215" spans="10:11" ht="12.75">
      <c r="J215" s="142"/>
      <c r="K215" s="61"/>
    </row>
    <row r="216" spans="10:11" ht="12.75">
      <c r="J216" s="142"/>
      <c r="K216" s="61"/>
    </row>
    <row r="217" spans="10:11" ht="12.75">
      <c r="J217" s="142"/>
      <c r="K217" s="61"/>
    </row>
    <row r="218" spans="10:11" ht="12.75">
      <c r="J218" s="142"/>
      <c r="K218" s="61"/>
    </row>
    <row r="219" spans="10:11" ht="12.75">
      <c r="J219" s="142"/>
      <c r="K219" s="61"/>
    </row>
    <row r="220" spans="10:11" ht="12.75">
      <c r="J220" s="142"/>
      <c r="K220" s="61"/>
    </row>
    <row r="221" spans="10:11" ht="12.75">
      <c r="J221" s="142"/>
      <c r="K221" s="61"/>
    </row>
    <row r="222" spans="10:11" ht="12.75">
      <c r="J222" s="142"/>
      <c r="K222" s="61"/>
    </row>
    <row r="223" spans="10:11" ht="12.75">
      <c r="J223" s="142"/>
      <c r="K223" s="61"/>
    </row>
    <row r="224" spans="10:11" ht="12.75">
      <c r="J224" s="142"/>
      <c r="K224" s="61"/>
    </row>
    <row r="225" spans="10:11" ht="12.75">
      <c r="J225" s="142"/>
      <c r="K225" s="61"/>
    </row>
    <row r="226" spans="10:11" ht="12.75">
      <c r="J226" s="142"/>
      <c r="K226" s="61"/>
    </row>
    <row r="227" spans="10:11" ht="12.75">
      <c r="J227" s="142"/>
      <c r="K227" s="61"/>
    </row>
    <row r="228" spans="10:11" ht="12.75">
      <c r="J228" s="142"/>
      <c r="K228" s="61"/>
    </row>
    <row r="229" spans="10:11" ht="12.75">
      <c r="J229" s="142"/>
      <c r="K229" s="61"/>
    </row>
    <row r="230" spans="10:11" ht="12.75">
      <c r="J230" s="142"/>
      <c r="K230" s="61"/>
    </row>
    <row r="231" spans="10:11" ht="12.75">
      <c r="J231" s="142"/>
      <c r="K231" s="61"/>
    </row>
    <row r="232" spans="10:11" ht="12.75">
      <c r="J232" s="142"/>
      <c r="K232" s="61"/>
    </row>
    <row r="233" spans="10:11" ht="12.75">
      <c r="J233" s="142"/>
      <c r="K233" s="61"/>
    </row>
    <row r="234" spans="10:11" ht="12.75">
      <c r="J234" s="142"/>
      <c r="K234" s="61"/>
    </row>
    <row r="235" spans="10:11" ht="12.75">
      <c r="J235" s="142"/>
      <c r="K235" s="61"/>
    </row>
    <row r="236" spans="10:11" ht="12.75">
      <c r="J236" s="142"/>
      <c r="K236" s="61"/>
    </row>
    <row r="237" spans="10:11" ht="12.75">
      <c r="J237" s="142"/>
      <c r="K237" s="61"/>
    </row>
    <row r="238" spans="10:11" ht="12.75">
      <c r="J238" s="142"/>
      <c r="K238" s="61"/>
    </row>
    <row r="239" spans="10:11" ht="12.75">
      <c r="J239" s="142"/>
      <c r="K239" s="61"/>
    </row>
    <row r="240" spans="10:11" ht="12.75">
      <c r="J240" s="142"/>
      <c r="K240" s="61"/>
    </row>
    <row r="241" spans="10:11" ht="12.75">
      <c r="J241" s="142"/>
      <c r="K241" s="61"/>
    </row>
    <row r="242" spans="10:11" ht="12.75">
      <c r="J242" s="142"/>
      <c r="K242" s="61"/>
    </row>
    <row r="243" spans="10:11" ht="12.75">
      <c r="J243" s="142"/>
      <c r="K243" s="61"/>
    </row>
    <row r="244" spans="10:11" ht="12.75">
      <c r="J244" s="142"/>
      <c r="K244" s="61"/>
    </row>
    <row r="245" spans="10:11" ht="12.75">
      <c r="J245" s="142"/>
      <c r="K245" s="61"/>
    </row>
    <row r="246" spans="10:11" ht="12.75">
      <c r="J246" s="142"/>
      <c r="K246" s="61"/>
    </row>
    <row r="247" spans="10:11" ht="12.75">
      <c r="J247" s="142"/>
      <c r="K247" s="61"/>
    </row>
    <row r="248" spans="10:11" ht="12.75">
      <c r="J248" s="142"/>
      <c r="K248" s="61"/>
    </row>
    <row r="249" spans="10:11" ht="12.75">
      <c r="J249" s="142"/>
      <c r="K249" s="61"/>
    </row>
    <row r="250" spans="10:11" ht="12.75">
      <c r="J250" s="142"/>
      <c r="K250" s="61"/>
    </row>
    <row r="251" spans="10:11" ht="12.75">
      <c r="J251" s="142"/>
      <c r="K251" s="61"/>
    </row>
    <row r="252" spans="10:11" ht="12.75">
      <c r="J252" s="142"/>
      <c r="K252" s="61"/>
    </row>
    <row r="253" spans="10:11" ht="12.75">
      <c r="J253" s="142"/>
      <c r="K253" s="61"/>
    </row>
    <row r="254" spans="10:11" ht="12.75">
      <c r="J254" s="142"/>
      <c r="K254" s="61"/>
    </row>
    <row r="255" spans="10:11" ht="12.75">
      <c r="J255" s="142"/>
      <c r="K255" s="61"/>
    </row>
    <row r="256" spans="10:11" ht="12.75">
      <c r="J256" s="142"/>
      <c r="K256" s="61"/>
    </row>
    <row r="257" spans="10:11" ht="12.75">
      <c r="J257" s="142"/>
      <c r="K257" s="61"/>
    </row>
    <row r="258" spans="10:11" ht="12.75">
      <c r="J258" s="142"/>
      <c r="K258" s="61"/>
    </row>
    <row r="259" spans="10:11" ht="12.75">
      <c r="J259" s="142"/>
      <c r="K259" s="61"/>
    </row>
    <row r="260" spans="10:11" ht="12.75">
      <c r="J260" s="142"/>
      <c r="K260" s="61"/>
    </row>
    <row r="261" spans="10:11" ht="12.75">
      <c r="J261" s="142"/>
      <c r="K261" s="61"/>
    </row>
    <row r="262" spans="10:11" ht="12.75">
      <c r="J262" s="142"/>
      <c r="K262" s="61"/>
    </row>
    <row r="263" spans="10:11" ht="12.75">
      <c r="J263" s="142"/>
      <c r="K263" s="61"/>
    </row>
    <row r="264" spans="10:11" ht="12.75">
      <c r="J264" s="142"/>
      <c r="K264" s="61"/>
    </row>
    <row r="265" spans="10:11" ht="12.75">
      <c r="J265" s="142"/>
      <c r="K265" s="61"/>
    </row>
    <row r="266" spans="10:11" ht="12.75">
      <c r="J266" s="142"/>
      <c r="K266" s="61"/>
    </row>
    <row r="267" spans="10:11" ht="12.75">
      <c r="J267" s="142"/>
      <c r="K267" s="61"/>
    </row>
    <row r="268" spans="10:11" ht="12.75">
      <c r="J268" s="142"/>
      <c r="K268" s="61"/>
    </row>
    <row r="269" spans="10:11" ht="12.75">
      <c r="J269" s="142"/>
      <c r="K269" s="61"/>
    </row>
    <row r="270" spans="10:11" ht="12.75">
      <c r="J270" s="142"/>
      <c r="K270" s="61"/>
    </row>
    <row r="271" spans="10:11" ht="12.75">
      <c r="J271" s="142"/>
      <c r="K271" s="61"/>
    </row>
    <row r="272" spans="10:11" ht="12.75">
      <c r="J272" s="142"/>
      <c r="K272" s="61"/>
    </row>
    <row r="273" spans="10:11" ht="12.75">
      <c r="J273" s="142"/>
      <c r="K273" s="61"/>
    </row>
    <row r="274" spans="10:11" ht="12.75">
      <c r="J274" s="142"/>
      <c r="K274" s="61"/>
    </row>
    <row r="275" spans="10:11" ht="12.75">
      <c r="J275" s="142"/>
      <c r="K275" s="61"/>
    </row>
    <row r="276" spans="10:11" ht="12.75">
      <c r="J276" s="142"/>
      <c r="K276" s="61"/>
    </row>
    <row r="277" spans="10:11" ht="12.75">
      <c r="J277" s="142"/>
      <c r="K277" s="61"/>
    </row>
    <row r="278" spans="10:11" ht="12.75">
      <c r="J278" s="142"/>
      <c r="K278" s="61"/>
    </row>
    <row r="279" spans="10:11" ht="12.75">
      <c r="J279" s="142"/>
      <c r="K279" s="61"/>
    </row>
    <row r="280" spans="10:11" ht="12.75">
      <c r="J280" s="142"/>
      <c r="K280" s="61"/>
    </row>
    <row r="281" spans="10:11" ht="12.75">
      <c r="J281" s="142"/>
      <c r="K281" s="61"/>
    </row>
    <row r="282" spans="10:11" ht="12.75">
      <c r="J282" s="142"/>
      <c r="K282" s="61"/>
    </row>
    <row r="283" spans="10:11" ht="12.75">
      <c r="J283" s="142"/>
      <c r="K283" s="61"/>
    </row>
    <row r="284" spans="10:11" ht="12.75">
      <c r="J284" s="142"/>
      <c r="K284" s="61"/>
    </row>
    <row r="285" spans="10:11" ht="12.75">
      <c r="J285" s="142"/>
      <c r="K285" s="61"/>
    </row>
    <row r="286" spans="10:11" ht="12.75">
      <c r="J286" s="142"/>
      <c r="K286" s="61"/>
    </row>
    <row r="287" spans="10:11" ht="12.75">
      <c r="J287" s="142"/>
      <c r="K287" s="61"/>
    </row>
    <row r="288" spans="10:11" ht="12.75">
      <c r="J288" s="142"/>
      <c r="K288" s="61"/>
    </row>
    <row r="289" spans="10:11" ht="12.75">
      <c r="J289" s="142"/>
      <c r="K289" s="61"/>
    </row>
    <row r="290" spans="10:11" ht="12.75">
      <c r="J290" s="142"/>
      <c r="K290" s="61"/>
    </row>
    <row r="291" spans="10:11" ht="12.75">
      <c r="J291" s="142"/>
      <c r="K291" s="61"/>
    </row>
    <row r="292" spans="10:11" ht="12.75">
      <c r="J292" s="142"/>
      <c r="K292" s="61"/>
    </row>
    <row r="293" spans="10:11" ht="12.75">
      <c r="J293" s="142"/>
      <c r="K293" s="61"/>
    </row>
    <row r="294" spans="10:11" ht="12.75">
      <c r="J294" s="142"/>
      <c r="K294" s="61"/>
    </row>
    <row r="295" spans="10:11" ht="12.75">
      <c r="J295" s="142"/>
      <c r="K295" s="61"/>
    </row>
    <row r="296" spans="10:11" ht="12.75">
      <c r="J296" s="142"/>
      <c r="K296" s="61"/>
    </row>
    <row r="297" spans="10:11" ht="12.75">
      <c r="J297" s="142"/>
      <c r="K297" s="61"/>
    </row>
    <row r="298" spans="10:11" ht="12.75">
      <c r="J298" s="142"/>
      <c r="K298" s="61"/>
    </row>
    <row r="299" spans="10:11" ht="12.75">
      <c r="J299" s="142"/>
      <c r="K299" s="61"/>
    </row>
    <row r="300" spans="10:11" ht="12.75">
      <c r="J300" s="142"/>
      <c r="K300" s="61"/>
    </row>
    <row r="301" spans="10:11" ht="12.75">
      <c r="J301" s="142"/>
      <c r="K301" s="61"/>
    </row>
    <row r="302" spans="10:11" ht="12.75">
      <c r="J302" s="142"/>
      <c r="K302" s="61"/>
    </row>
    <row r="303" spans="10:11" ht="12.75">
      <c r="J303" s="142"/>
      <c r="K303" s="61"/>
    </row>
    <row r="304" spans="10:11" ht="12.75">
      <c r="J304" s="142"/>
      <c r="K304" s="61"/>
    </row>
    <row r="305" spans="10:11" ht="12.75">
      <c r="J305" s="142"/>
      <c r="K305" s="61"/>
    </row>
    <row r="306" spans="10:11" ht="12.75">
      <c r="J306" s="142"/>
      <c r="K306" s="61"/>
    </row>
    <row r="307" spans="10:11" ht="12.75">
      <c r="J307" s="142"/>
      <c r="K307" s="61"/>
    </row>
    <row r="308" spans="10:11" ht="12.75">
      <c r="J308" s="142"/>
      <c r="K308" s="61"/>
    </row>
    <row r="309" spans="10:11" ht="12.75">
      <c r="J309" s="142"/>
      <c r="K309" s="61"/>
    </row>
    <row r="310" spans="10:11" ht="12.75">
      <c r="J310" s="142"/>
      <c r="K310" s="61"/>
    </row>
    <row r="311" spans="10:11" ht="12.75">
      <c r="J311" s="142"/>
      <c r="K311" s="61"/>
    </row>
    <row r="312" spans="10:11" ht="12.75">
      <c r="J312" s="142"/>
      <c r="K312" s="61"/>
    </row>
    <row r="313" spans="10:11" ht="12.75">
      <c r="J313" s="142"/>
      <c r="K313" s="61"/>
    </row>
    <row r="314" spans="10:11" ht="12.75">
      <c r="J314" s="142"/>
      <c r="K314" s="61"/>
    </row>
    <row r="315" spans="10:11" ht="12.75">
      <c r="J315" s="142"/>
      <c r="K315" s="61"/>
    </row>
    <row r="316" spans="10:11" ht="12.75">
      <c r="J316" s="142"/>
      <c r="K316" s="61"/>
    </row>
    <row r="317" spans="10:11" ht="12.75">
      <c r="J317" s="142"/>
      <c r="K317" s="61"/>
    </row>
    <row r="318" spans="10:11" ht="12.75">
      <c r="J318" s="142"/>
      <c r="K318" s="61"/>
    </row>
    <row r="319" spans="10:11" ht="12.75">
      <c r="J319" s="142"/>
      <c r="K319" s="61"/>
    </row>
    <row r="320" spans="10:11" ht="12.75">
      <c r="J320" s="142"/>
      <c r="K320" s="61"/>
    </row>
    <row r="321" spans="10:11" ht="12.75">
      <c r="J321" s="142"/>
      <c r="K321" s="61"/>
    </row>
    <row r="322" spans="10:11" ht="12.75">
      <c r="J322" s="142"/>
      <c r="K322" s="61"/>
    </row>
    <row r="323" spans="10:11" ht="12.75">
      <c r="J323" s="142"/>
      <c r="K323" s="61"/>
    </row>
    <row r="324" spans="10:11" ht="12.75">
      <c r="J324" s="142"/>
      <c r="K324" s="61"/>
    </row>
    <row r="325" spans="10:11" ht="12.75">
      <c r="J325" s="142"/>
      <c r="K325" s="61"/>
    </row>
    <row r="326" spans="10:11" ht="12.75">
      <c r="J326" s="142"/>
      <c r="K326" s="61"/>
    </row>
    <row r="327" spans="10:11" ht="12.75">
      <c r="J327" s="142"/>
      <c r="K327" s="61"/>
    </row>
    <row r="328" spans="10:11" ht="12.75">
      <c r="J328" s="142"/>
      <c r="K328" s="61"/>
    </row>
    <row r="329" spans="10:11" ht="12.75">
      <c r="J329" s="142"/>
      <c r="K329" s="61"/>
    </row>
    <row r="330" spans="10:11" ht="12.75">
      <c r="J330" s="142"/>
      <c r="K330" s="61"/>
    </row>
    <row r="331" spans="10:11" ht="12.75">
      <c r="J331" s="142"/>
      <c r="K331" s="61"/>
    </row>
    <row r="332" spans="10:11" ht="12.75">
      <c r="J332" s="142"/>
      <c r="K332" s="61"/>
    </row>
    <row r="333" spans="10:11" ht="12.75">
      <c r="J333" s="142"/>
      <c r="K333" s="61"/>
    </row>
    <row r="334" spans="10:11" ht="12.75">
      <c r="J334" s="142"/>
      <c r="K334" s="61"/>
    </row>
    <row r="335" spans="10:11" ht="12.75">
      <c r="J335" s="142"/>
      <c r="K335" s="61"/>
    </row>
    <row r="336" spans="10:11" ht="12.75">
      <c r="J336" s="142"/>
      <c r="K336" s="61"/>
    </row>
    <row r="337" spans="10:11" ht="12.75">
      <c r="J337" s="142"/>
      <c r="K337" s="61"/>
    </row>
    <row r="338" spans="10:11" ht="12.75">
      <c r="J338" s="142"/>
      <c r="K338" s="61"/>
    </row>
    <row r="339" spans="10:11" ht="12.75">
      <c r="J339" s="142"/>
      <c r="K339" s="61"/>
    </row>
    <row r="340" spans="10:11" ht="12.75">
      <c r="J340" s="142"/>
      <c r="K340" s="61"/>
    </row>
    <row r="341" spans="10:11" ht="12.75">
      <c r="J341" s="142"/>
      <c r="K341" s="61"/>
    </row>
    <row r="342" spans="10:11" ht="12.75">
      <c r="J342" s="142"/>
      <c r="K342" s="61"/>
    </row>
    <row r="343" spans="10:11" ht="12.75">
      <c r="J343" s="142"/>
      <c r="K343" s="61"/>
    </row>
    <row r="344" spans="10:11" ht="12.75">
      <c r="J344" s="142"/>
      <c r="K344" s="61"/>
    </row>
    <row r="345" spans="10:11" ht="12.75">
      <c r="J345" s="142"/>
      <c r="K345" s="61"/>
    </row>
    <row r="346" spans="10:11" ht="12.75">
      <c r="J346" s="142"/>
      <c r="K346" s="61"/>
    </row>
    <row r="347" spans="10:11" ht="12.75">
      <c r="J347" s="142"/>
      <c r="K347" s="61"/>
    </row>
    <row r="348" spans="10:11" ht="12.75">
      <c r="J348" s="142"/>
      <c r="K348" s="61"/>
    </row>
    <row r="349" spans="10:11" ht="12.75">
      <c r="J349" s="142"/>
      <c r="K349" s="61"/>
    </row>
    <row r="350" spans="10:11" ht="12.75">
      <c r="J350" s="142"/>
      <c r="K350" s="61"/>
    </row>
    <row r="351" spans="10:11" ht="12.75">
      <c r="J351" s="142"/>
      <c r="K351" s="61"/>
    </row>
    <row r="352" spans="10:11" ht="12.75">
      <c r="J352" s="142"/>
      <c r="K352" s="61"/>
    </row>
    <row r="353" spans="10:11" ht="12.75">
      <c r="J353" s="142"/>
      <c r="K353" s="61"/>
    </row>
    <row r="354" spans="10:11" ht="12.75">
      <c r="J354" s="142"/>
      <c r="K354" s="61"/>
    </row>
    <row r="355" spans="10:11" ht="12.75">
      <c r="J355" s="142"/>
      <c r="K355" s="61"/>
    </row>
    <row r="356" spans="10:11" ht="12.75">
      <c r="J356" s="142"/>
      <c r="K356" s="61"/>
    </row>
    <row r="357" spans="10:11" ht="12.75">
      <c r="J357" s="142"/>
      <c r="K357" s="61"/>
    </row>
    <row r="358" spans="10:11" ht="12.75">
      <c r="J358" s="142"/>
      <c r="K358" s="61"/>
    </row>
    <row r="359" spans="10:11" ht="12.75">
      <c r="J359" s="142"/>
      <c r="K359" s="61"/>
    </row>
    <row r="360" spans="10:11" ht="12.75">
      <c r="J360" s="142"/>
      <c r="K360" s="61"/>
    </row>
    <row r="361" spans="10:11" ht="12.75">
      <c r="J361" s="142"/>
      <c r="K361" s="61"/>
    </row>
    <row r="362" spans="10:11" ht="12.75">
      <c r="J362" s="142"/>
      <c r="K362" s="61"/>
    </row>
    <row r="363" spans="10:11" ht="12.75">
      <c r="J363" s="142"/>
      <c r="K363" s="61"/>
    </row>
    <row r="364" spans="10:11" ht="12.75">
      <c r="J364" s="142"/>
      <c r="K364" s="61"/>
    </row>
    <row r="365" spans="10:11" ht="12.75">
      <c r="J365" s="142"/>
      <c r="K365" s="61"/>
    </row>
    <row r="366" spans="10:11" ht="12.75">
      <c r="J366" s="142"/>
      <c r="K366" s="61"/>
    </row>
    <row r="367" spans="10:11" ht="12.75">
      <c r="J367" s="142"/>
      <c r="K367" s="61"/>
    </row>
    <row r="368" spans="10:11" ht="12.75">
      <c r="J368" s="142"/>
      <c r="K368" s="61"/>
    </row>
    <row r="369" spans="10:11" ht="12.75">
      <c r="J369" s="142"/>
      <c r="K369" s="61"/>
    </row>
    <row r="370" spans="10:11" ht="12.75">
      <c r="J370" s="142"/>
      <c r="K370" s="61"/>
    </row>
    <row r="371" spans="10:11" ht="12.75">
      <c r="J371" s="142"/>
      <c r="K371" s="61"/>
    </row>
    <row r="372" spans="10:11" ht="12.75">
      <c r="J372" s="142"/>
      <c r="K372" s="61"/>
    </row>
    <row r="373" spans="10:11" ht="12.75">
      <c r="J373" s="142"/>
      <c r="K373" s="61"/>
    </row>
    <row r="374" spans="10:11" ht="12.75">
      <c r="J374" s="142"/>
      <c r="K374" s="61"/>
    </row>
    <row r="375" spans="10:11" ht="12.75">
      <c r="J375" s="142"/>
      <c r="K375" s="61"/>
    </row>
    <row r="376" spans="10:11" ht="12.75">
      <c r="J376" s="142"/>
      <c r="K376" s="61"/>
    </row>
    <row r="377" spans="10:11" ht="12.75">
      <c r="J377" s="142"/>
      <c r="K377" s="61"/>
    </row>
    <row r="378" spans="10:11" ht="12.75">
      <c r="J378" s="142"/>
      <c r="K378" s="61"/>
    </row>
    <row r="379" spans="10:11" ht="12.75">
      <c r="J379" s="142"/>
      <c r="K379" s="61"/>
    </row>
    <row r="380" spans="10:11" ht="12.75">
      <c r="J380" s="142"/>
      <c r="K380" s="61"/>
    </row>
    <row r="381" spans="10:11" ht="12.75">
      <c r="J381" s="142"/>
      <c r="K381" s="61"/>
    </row>
    <row r="382" spans="10:11" ht="12.75">
      <c r="J382" s="142"/>
      <c r="K382" s="61"/>
    </row>
    <row r="383" spans="10:11" ht="12.75">
      <c r="J383" s="142"/>
      <c r="K383" s="61"/>
    </row>
    <row r="384" spans="10:11" ht="12.75">
      <c r="J384" s="142"/>
      <c r="K384" s="61"/>
    </row>
    <row r="385" spans="10:11" ht="12.75">
      <c r="J385" s="142"/>
      <c r="K385" s="61"/>
    </row>
    <row r="386" spans="10:11" ht="12.75">
      <c r="J386" s="142"/>
      <c r="K386" s="61"/>
    </row>
    <row r="387" spans="10:11" ht="12.75">
      <c r="J387" s="142"/>
      <c r="K387" s="61"/>
    </row>
    <row r="388" spans="10:11" ht="12.75">
      <c r="J388" s="142"/>
      <c r="K388" s="61"/>
    </row>
    <row r="389" spans="10:11" ht="12.75">
      <c r="J389" s="142"/>
      <c r="K389" s="61"/>
    </row>
    <row r="390" spans="10:11" ht="12.75">
      <c r="J390" s="142"/>
      <c r="K390" s="61"/>
    </row>
    <row r="391" spans="10:11" ht="12.75">
      <c r="J391" s="142"/>
      <c r="K391" s="61"/>
    </row>
    <row r="392" spans="10:11" ht="12.75">
      <c r="J392" s="142"/>
      <c r="K392" s="61"/>
    </row>
    <row r="393" spans="10:11" ht="12.75">
      <c r="J393" s="142"/>
      <c r="K393" s="61"/>
    </row>
    <row r="394" spans="10:11" ht="12.75">
      <c r="J394" s="142"/>
      <c r="K394" s="61"/>
    </row>
    <row r="395" spans="10:11" ht="12.75">
      <c r="J395" s="142"/>
      <c r="K395" s="61"/>
    </row>
    <row r="396" spans="10:11" ht="12.75">
      <c r="J396" s="142"/>
      <c r="K396" s="61"/>
    </row>
    <row r="397" spans="10:11" ht="12.75">
      <c r="J397" s="142"/>
      <c r="K397" s="61"/>
    </row>
    <row r="398" spans="10:11" ht="12.75">
      <c r="J398" s="142"/>
      <c r="K398" s="61"/>
    </row>
    <row r="399" spans="10:11" ht="12.75">
      <c r="J399" s="142"/>
      <c r="K399" s="61"/>
    </row>
    <row r="400" spans="10:11" ht="12.75">
      <c r="J400" s="142"/>
      <c r="K400" s="61"/>
    </row>
    <row r="401" spans="10:11" ht="12.75">
      <c r="J401" s="142"/>
      <c r="K401" s="61"/>
    </row>
    <row r="402" spans="10:11" ht="12.75">
      <c r="J402" s="142"/>
      <c r="K402" s="61"/>
    </row>
    <row r="403" spans="10:11" ht="12.75">
      <c r="J403" s="142"/>
      <c r="K403" s="61"/>
    </row>
    <row r="404" spans="10:11" ht="12.75">
      <c r="J404" s="142"/>
      <c r="K404" s="61"/>
    </row>
    <row r="405" spans="10:11" ht="12.75">
      <c r="J405" s="142"/>
      <c r="K405" s="61"/>
    </row>
    <row r="406" spans="10:11" ht="12.75">
      <c r="J406" s="142"/>
      <c r="K406" s="61"/>
    </row>
    <row r="407" spans="10:11" ht="12.75">
      <c r="J407" s="142"/>
      <c r="K407" s="61"/>
    </row>
    <row r="408" spans="10:11" ht="12.75">
      <c r="J408" s="142"/>
      <c r="K408" s="61"/>
    </row>
    <row r="409" spans="10:11" ht="12.75">
      <c r="J409" s="142"/>
      <c r="K409" s="61"/>
    </row>
    <row r="410" spans="10:11" ht="12.75">
      <c r="J410" s="142"/>
      <c r="K410" s="61"/>
    </row>
    <row r="411" spans="10:11" ht="12.75">
      <c r="J411" s="142"/>
      <c r="K411" s="61"/>
    </row>
    <row r="412" spans="10:11" ht="12.75">
      <c r="J412" s="142"/>
      <c r="K412" s="61"/>
    </row>
    <row r="413" spans="10:11" ht="12.75">
      <c r="J413" s="142"/>
      <c r="K413" s="61"/>
    </row>
    <row r="414" spans="10:11" ht="12.75">
      <c r="J414" s="142"/>
      <c r="K414" s="61"/>
    </row>
    <row r="415" spans="10:11" ht="12.75">
      <c r="J415" s="142"/>
      <c r="K415" s="61"/>
    </row>
    <row r="416" spans="10:11" ht="12.75">
      <c r="J416" s="142"/>
      <c r="K416" s="61"/>
    </row>
    <row r="417" spans="10:11" ht="12.75">
      <c r="J417" s="142"/>
      <c r="K417" s="61"/>
    </row>
    <row r="418" spans="10:11" ht="12.75">
      <c r="J418" s="142"/>
      <c r="K418" s="61"/>
    </row>
    <row r="419" spans="10:11" ht="12.75">
      <c r="J419" s="142"/>
      <c r="K419" s="61"/>
    </row>
    <row r="420" spans="10:11" ht="12.75">
      <c r="J420" s="142"/>
      <c r="K420" s="61"/>
    </row>
    <row r="421" spans="10:11" ht="12.75">
      <c r="J421" s="142"/>
      <c r="K421" s="61"/>
    </row>
    <row r="422" spans="10:11" ht="12.75">
      <c r="J422" s="142"/>
      <c r="K422" s="61"/>
    </row>
    <row r="423" spans="10:11" ht="12.75">
      <c r="J423" s="142"/>
      <c r="K423" s="61"/>
    </row>
    <row r="424" spans="10:11" ht="12.75">
      <c r="J424" s="142"/>
      <c r="K424" s="61"/>
    </row>
    <row r="425" spans="10:11" ht="12.75">
      <c r="J425" s="142"/>
      <c r="K425" s="61"/>
    </row>
    <row r="426" spans="10:11" ht="12.75">
      <c r="J426" s="142"/>
      <c r="K426" s="61"/>
    </row>
    <row r="427" spans="10:11" ht="12.75">
      <c r="J427" s="142"/>
      <c r="K427" s="61"/>
    </row>
    <row r="428" spans="10:11" ht="12.75">
      <c r="J428" s="142"/>
      <c r="K428" s="61"/>
    </row>
    <row r="429" spans="10:11" ht="12.75">
      <c r="J429" s="142"/>
      <c r="K429" s="61"/>
    </row>
    <row r="430" spans="10:11" ht="12.75">
      <c r="J430" s="142"/>
      <c r="K430" s="61"/>
    </row>
    <row r="431" spans="10:11" ht="12.75">
      <c r="J431" s="142"/>
      <c r="K431" s="61"/>
    </row>
    <row r="432" spans="10:11" ht="12.75">
      <c r="J432" s="142"/>
      <c r="K432" s="61"/>
    </row>
    <row r="433" spans="10:11" ht="12.75">
      <c r="J433" s="142"/>
      <c r="K433" s="61"/>
    </row>
    <row r="434" spans="10:11" ht="12.75">
      <c r="J434" s="142"/>
      <c r="K434" s="61"/>
    </row>
    <row r="435" spans="10:11" ht="12.75">
      <c r="J435" s="142"/>
      <c r="K435" s="61"/>
    </row>
    <row r="436" spans="10:11" ht="12.75">
      <c r="J436" s="142"/>
      <c r="K436" s="61"/>
    </row>
    <row r="437" spans="10:11" ht="12.75">
      <c r="J437" s="142"/>
      <c r="K437" s="61"/>
    </row>
    <row r="438" spans="10:11" ht="12.75">
      <c r="J438" s="142"/>
      <c r="K438" s="61"/>
    </row>
    <row r="439" spans="10:11" ht="12.75">
      <c r="J439" s="142"/>
      <c r="K439" s="61"/>
    </row>
    <row r="440" spans="10:11" ht="12.75">
      <c r="J440" s="142"/>
      <c r="K440" s="61"/>
    </row>
    <row r="441" spans="10:11" ht="12.75">
      <c r="J441" s="142"/>
      <c r="K441" s="61"/>
    </row>
    <row r="442" spans="10:11" ht="12.75">
      <c r="J442" s="142"/>
      <c r="K442" s="61"/>
    </row>
    <row r="443" spans="10:11" ht="12.75">
      <c r="J443" s="142"/>
      <c r="K443" s="61"/>
    </row>
    <row r="444" spans="10:11" ht="12.75">
      <c r="J444" s="142"/>
      <c r="K444" s="61"/>
    </row>
    <row r="445" spans="10:11" ht="12.75">
      <c r="J445" s="142"/>
      <c r="K445" s="61"/>
    </row>
    <row r="446" spans="10:11" ht="12.75">
      <c r="J446" s="142"/>
      <c r="K446" s="61"/>
    </row>
    <row r="447" spans="10:11" ht="12.75">
      <c r="J447" s="142"/>
      <c r="K447" s="61"/>
    </row>
    <row r="448" spans="10:11" ht="12.75">
      <c r="J448" s="142"/>
      <c r="K448" s="61"/>
    </row>
    <row r="449" spans="10:11" ht="12.75">
      <c r="J449" s="142"/>
      <c r="K449" s="61"/>
    </row>
    <row r="450" spans="10:11" ht="12.75">
      <c r="J450" s="142"/>
      <c r="K450" s="61"/>
    </row>
    <row r="451" spans="10:11" ht="12.75">
      <c r="J451" s="142"/>
      <c r="K451" s="61"/>
    </row>
    <row r="452" spans="10:11" ht="12.75">
      <c r="J452" s="142"/>
      <c r="K452" s="61"/>
    </row>
    <row r="453" spans="10:11" ht="12.75">
      <c r="J453" s="142"/>
      <c r="K453" s="61"/>
    </row>
    <row r="454" spans="10:11" ht="12.75">
      <c r="J454" s="142"/>
      <c r="K454" s="61"/>
    </row>
    <row r="455" spans="10:11" ht="12.75">
      <c r="J455" s="142"/>
      <c r="K455" s="61"/>
    </row>
    <row r="456" spans="10:11" ht="12.75">
      <c r="J456" s="142"/>
      <c r="K456" s="61"/>
    </row>
    <row r="457" spans="10:11" ht="12.75">
      <c r="J457" s="142"/>
      <c r="K457" s="61"/>
    </row>
    <row r="458" spans="10:11" ht="12.75">
      <c r="J458" s="142"/>
      <c r="K458" s="61"/>
    </row>
    <row r="459" spans="10:11" ht="12.75">
      <c r="J459" s="142"/>
      <c r="K459" s="61"/>
    </row>
    <row r="460" spans="10:11" ht="12.75">
      <c r="J460" s="142"/>
      <c r="K460" s="61"/>
    </row>
    <row r="461" spans="10:11" ht="12.75">
      <c r="J461" s="142"/>
      <c r="K461" s="61"/>
    </row>
    <row r="462" spans="10:11" ht="12.75">
      <c r="J462" s="142"/>
      <c r="K462" s="61"/>
    </row>
    <row r="463" spans="10:11" ht="12.75">
      <c r="J463" s="142"/>
      <c r="K463" s="61"/>
    </row>
    <row r="464" spans="10:11" ht="12.75">
      <c r="J464" s="142"/>
      <c r="K464" s="61"/>
    </row>
    <row r="465" spans="10:11" ht="12.75">
      <c r="J465" s="142"/>
      <c r="K465" s="61"/>
    </row>
    <row r="466" spans="10:11" ht="12.75">
      <c r="J466" s="142"/>
      <c r="K466" s="61"/>
    </row>
    <row r="467" spans="10:11" ht="12.75">
      <c r="J467" s="142"/>
      <c r="K467" s="61"/>
    </row>
    <row r="468" spans="10:11" ht="12.75">
      <c r="J468" s="142"/>
      <c r="K468" s="61"/>
    </row>
    <row r="469" spans="10:11" ht="12.75">
      <c r="J469" s="142"/>
      <c r="K469" s="61"/>
    </row>
    <row r="470" spans="10:11" ht="12.75">
      <c r="J470" s="142"/>
      <c r="K470" s="61"/>
    </row>
    <row r="471" spans="10:11" ht="12.75">
      <c r="J471" s="142"/>
      <c r="K471" s="61"/>
    </row>
    <row r="472" spans="10:11" ht="12.75">
      <c r="J472" s="142"/>
      <c r="K472" s="61"/>
    </row>
    <row r="473" spans="10:11" ht="12.75">
      <c r="J473" s="142"/>
      <c r="K473" s="61"/>
    </row>
    <row r="474" spans="10:11" ht="12.75">
      <c r="J474" s="142"/>
      <c r="K474" s="61"/>
    </row>
    <row r="475" spans="10:11" ht="12.75">
      <c r="J475" s="142"/>
      <c r="K475" s="61"/>
    </row>
    <row r="476" spans="10:11" ht="12.75">
      <c r="J476" s="142"/>
      <c r="K476" s="61"/>
    </row>
    <row r="477" spans="10:11" ht="12.75">
      <c r="J477" s="142"/>
      <c r="K477" s="61"/>
    </row>
    <row r="478" spans="10:11" ht="12.75">
      <c r="J478" s="142"/>
      <c r="K478" s="61"/>
    </row>
    <row r="479" spans="10:11" ht="12.75">
      <c r="J479" s="142"/>
      <c r="K479" s="61"/>
    </row>
    <row r="480" spans="10:11" ht="12.75">
      <c r="J480" s="142"/>
      <c r="K480" s="61"/>
    </row>
    <row r="481" spans="10:11" ht="12.75">
      <c r="J481" s="142"/>
      <c r="K481" s="61"/>
    </row>
    <row r="482" spans="10:11" ht="12.75">
      <c r="J482" s="142"/>
      <c r="K482" s="61"/>
    </row>
    <row r="483" spans="10:11" ht="12.75">
      <c r="J483" s="142"/>
      <c r="K483" s="61"/>
    </row>
    <row r="484" spans="10:11" ht="12.75">
      <c r="J484" s="142"/>
      <c r="K484" s="61"/>
    </row>
    <row r="485" spans="10:11" ht="12.75">
      <c r="J485" s="142"/>
      <c r="K485" s="61"/>
    </row>
    <row r="486" spans="10:11" ht="12.75">
      <c r="J486" s="142"/>
      <c r="K486" s="61"/>
    </row>
    <row r="487" spans="10:11" ht="12.75">
      <c r="J487" s="142"/>
      <c r="K487" s="61"/>
    </row>
    <row r="488" spans="10:11" ht="12.75">
      <c r="J488" s="142"/>
      <c r="K488" s="61"/>
    </row>
    <row r="489" spans="10:11" ht="12.75">
      <c r="J489" s="142"/>
      <c r="K489" s="61"/>
    </row>
    <row r="490" spans="10:11" ht="12.75">
      <c r="J490" s="142"/>
      <c r="K490" s="61"/>
    </row>
    <row r="491" spans="10:11" ht="12.75">
      <c r="J491" s="142"/>
      <c r="K491" s="61"/>
    </row>
    <row r="492" spans="10:11" ht="12.75">
      <c r="J492" s="142"/>
      <c r="K492" s="61"/>
    </row>
    <row r="493" spans="10:11" ht="12.75">
      <c r="J493" s="142"/>
      <c r="K493" s="61"/>
    </row>
    <row r="494" spans="10:11" ht="12.75">
      <c r="J494" s="142"/>
      <c r="K494" s="61"/>
    </row>
    <row r="495" spans="10:11" ht="12.75">
      <c r="J495" s="142"/>
      <c r="K495" s="61"/>
    </row>
    <row r="496" spans="10:11" ht="12.75">
      <c r="J496" s="142"/>
      <c r="K496" s="61"/>
    </row>
    <row r="497" spans="10:11" ht="12.75">
      <c r="J497" s="142"/>
      <c r="K497" s="61"/>
    </row>
    <row r="498" spans="10:11" ht="12.75">
      <c r="J498" s="142"/>
      <c r="K498" s="61"/>
    </row>
    <row r="499" spans="10:11" ht="12.75">
      <c r="J499" s="142"/>
      <c r="K499" s="61"/>
    </row>
    <row r="500" spans="10:11" ht="12.75">
      <c r="J500" s="142"/>
      <c r="K500" s="61"/>
    </row>
    <row r="501" spans="10:11" ht="12.75">
      <c r="J501" s="142"/>
      <c r="K501" s="61"/>
    </row>
    <row r="502" spans="10:11" ht="12.75">
      <c r="J502" s="142"/>
      <c r="K502" s="61"/>
    </row>
    <row r="503" spans="10:11" ht="12.75">
      <c r="J503" s="142"/>
      <c r="K503" s="61"/>
    </row>
    <row r="504" spans="10:11" ht="12.75">
      <c r="J504" s="142"/>
      <c r="K504" s="61"/>
    </row>
    <row r="505" spans="10:11" ht="12.75">
      <c r="J505" s="142"/>
      <c r="K505" s="61"/>
    </row>
    <row r="506" spans="10:11" ht="12.75">
      <c r="J506" s="142"/>
      <c r="K506" s="61"/>
    </row>
    <row r="507" spans="10:11" ht="12.75">
      <c r="J507" s="142"/>
      <c r="K507" s="61"/>
    </row>
    <row r="508" spans="10:11" ht="12.75">
      <c r="J508" s="142"/>
      <c r="K508" s="61"/>
    </row>
    <row r="509" spans="10:11" ht="12.75">
      <c r="J509" s="142"/>
      <c r="K509" s="61"/>
    </row>
    <row r="510" spans="10:11" ht="12.75">
      <c r="J510" s="142"/>
      <c r="K510" s="61"/>
    </row>
    <row r="511" spans="10:11" ht="12.75">
      <c r="J511" s="142"/>
      <c r="K511" s="61"/>
    </row>
    <row r="512" spans="10:11" ht="12.75">
      <c r="J512" s="142"/>
      <c r="K512" s="61"/>
    </row>
    <row r="513" spans="10:11" ht="12.75">
      <c r="J513" s="142"/>
      <c r="K513" s="61"/>
    </row>
    <row r="514" spans="10:11" ht="12.75">
      <c r="J514" s="142"/>
      <c r="K514" s="61"/>
    </row>
    <row r="515" spans="10:11" ht="12.75">
      <c r="J515" s="142"/>
      <c r="K515" s="61"/>
    </row>
    <row r="516" spans="10:11" ht="12.75">
      <c r="J516" s="142"/>
      <c r="K516" s="61"/>
    </row>
    <row r="517" spans="10:11" ht="12.75">
      <c r="J517" s="142"/>
      <c r="K517" s="61"/>
    </row>
    <row r="518" spans="10:11" ht="12.75">
      <c r="J518" s="142"/>
      <c r="K518" s="61"/>
    </row>
    <row r="519" spans="10:11" ht="12.75">
      <c r="J519" s="142"/>
      <c r="K519" s="61"/>
    </row>
    <row r="520" spans="10:11" ht="12.75">
      <c r="J520" s="142"/>
      <c r="K520" s="61"/>
    </row>
    <row r="521" spans="10:11" ht="12.75">
      <c r="J521" s="142"/>
      <c r="K521" s="61"/>
    </row>
    <row r="522" spans="10:11" ht="12.75">
      <c r="J522" s="142"/>
      <c r="K522" s="61"/>
    </row>
    <row r="523" spans="10:11" ht="12.75">
      <c r="J523" s="142"/>
      <c r="K523" s="61"/>
    </row>
    <row r="524" spans="10:11" ht="12.75">
      <c r="J524" s="142"/>
      <c r="K524" s="61"/>
    </row>
    <row r="525" spans="10:11" ht="12.75">
      <c r="J525" s="142"/>
      <c r="K525" s="61"/>
    </row>
    <row r="526" spans="10:11" ht="12.75">
      <c r="J526" s="142"/>
      <c r="K526" s="61"/>
    </row>
    <row r="527" spans="10:11" ht="12.75">
      <c r="J527" s="142"/>
      <c r="K527" s="61"/>
    </row>
    <row r="528" spans="10:11" ht="12.75">
      <c r="J528" s="142"/>
      <c r="K528" s="61"/>
    </row>
    <row r="529" spans="10:11" ht="12.75">
      <c r="J529" s="142"/>
      <c r="K529" s="61"/>
    </row>
    <row r="530" spans="10:11" ht="12.75">
      <c r="J530" s="142"/>
      <c r="K530" s="61"/>
    </row>
    <row r="531" spans="10:11" ht="12.75">
      <c r="J531" s="142"/>
      <c r="K531" s="61"/>
    </row>
    <row r="532" spans="10:11" ht="12.75">
      <c r="J532" s="142"/>
      <c r="K532" s="61"/>
    </row>
    <row r="533" spans="10:11" ht="12.75">
      <c r="J533" s="142"/>
      <c r="K533" s="61"/>
    </row>
    <row r="534" spans="10:11" ht="12.75">
      <c r="J534" s="142"/>
      <c r="K534" s="61"/>
    </row>
    <row r="535" spans="10:11" ht="12.75">
      <c r="J535" s="142"/>
      <c r="K535" s="61"/>
    </row>
    <row r="536" spans="10:11" ht="12.75">
      <c r="J536" s="142"/>
      <c r="K536" s="61"/>
    </row>
    <row r="537" spans="10:11" ht="12.75">
      <c r="J537" s="142"/>
      <c r="K537" s="61"/>
    </row>
    <row r="538" spans="10:11" ht="12.75">
      <c r="J538" s="142"/>
      <c r="K538" s="61"/>
    </row>
    <row r="539" spans="10:11" ht="12.75">
      <c r="J539" s="142"/>
      <c r="K539" s="61"/>
    </row>
    <row r="540" spans="10:11" ht="12.75">
      <c r="J540" s="142"/>
      <c r="K540" s="61"/>
    </row>
    <row r="541" spans="10:11" ht="12.75">
      <c r="J541" s="142"/>
      <c r="K541" s="61"/>
    </row>
    <row r="542" spans="10:11" ht="12.75">
      <c r="J542" s="142"/>
      <c r="K542" s="61"/>
    </row>
    <row r="543" spans="10:11" ht="12.75">
      <c r="J543" s="142"/>
      <c r="K543" s="61"/>
    </row>
    <row r="544" spans="10:11" ht="12.75">
      <c r="J544" s="142"/>
      <c r="K544" s="61"/>
    </row>
    <row r="545" spans="10:11" ht="12.75">
      <c r="J545" s="142"/>
      <c r="K545" s="61"/>
    </row>
    <row r="546" spans="10:11" ht="12.75">
      <c r="J546" s="142"/>
      <c r="K546" s="61"/>
    </row>
    <row r="547" spans="10:11" ht="12.75">
      <c r="J547" s="142"/>
      <c r="K547" s="61"/>
    </row>
    <row r="548" spans="10:11" ht="12.75">
      <c r="J548" s="142"/>
      <c r="K548" s="61"/>
    </row>
    <row r="549" spans="10:11" ht="12.75">
      <c r="J549" s="142"/>
      <c r="K549" s="61"/>
    </row>
    <row r="550" spans="10:11" ht="12.75">
      <c r="J550" s="142"/>
      <c r="K550" s="61"/>
    </row>
    <row r="551" spans="10:11" ht="12.75">
      <c r="J551" s="142"/>
      <c r="K551" s="61"/>
    </row>
    <row r="552" spans="10:11" ht="12.75">
      <c r="J552" s="142"/>
      <c r="K552" s="61"/>
    </row>
    <row r="553" spans="10:11" ht="12.75">
      <c r="J553" s="142"/>
      <c r="K553" s="61"/>
    </row>
    <row r="554" spans="10:11" ht="12.75">
      <c r="J554" s="142"/>
      <c r="K554" s="61"/>
    </row>
    <row r="555" spans="10:11" ht="12.75">
      <c r="J555" s="142"/>
      <c r="K555" s="61"/>
    </row>
    <row r="556" spans="10:11" ht="12.75">
      <c r="J556" s="142"/>
      <c r="K556" s="61"/>
    </row>
    <row r="557" spans="10:11" ht="12.75">
      <c r="J557" s="142"/>
      <c r="K557" s="61"/>
    </row>
    <row r="558" spans="10:11" ht="12.75">
      <c r="J558" s="142"/>
      <c r="K558" s="61"/>
    </row>
    <row r="559" spans="10:11" ht="12.75">
      <c r="J559" s="142"/>
      <c r="K559" s="61"/>
    </row>
    <row r="560" spans="10:11" ht="12.75">
      <c r="J560" s="142"/>
      <c r="K560" s="61"/>
    </row>
    <row r="561" spans="10:11" ht="12.75">
      <c r="J561" s="142"/>
      <c r="K561" s="61"/>
    </row>
    <row r="562" spans="10:11" ht="12.75">
      <c r="J562" s="142"/>
      <c r="K562" s="61"/>
    </row>
    <row r="563" spans="10:11" ht="12.75">
      <c r="J563" s="142"/>
      <c r="K563" s="61"/>
    </row>
    <row r="564" spans="10:11" ht="12.75">
      <c r="J564" s="142"/>
      <c r="K564" s="61"/>
    </row>
    <row r="565" spans="10:11" ht="12.75">
      <c r="J565" s="142"/>
      <c r="K565" s="61"/>
    </row>
    <row r="566" spans="10:11" ht="12.75">
      <c r="J566" s="142"/>
      <c r="K566" s="61"/>
    </row>
    <row r="567" spans="10:11" ht="12.75">
      <c r="J567" s="142"/>
      <c r="K567" s="61"/>
    </row>
    <row r="568" spans="10:11" ht="12.75">
      <c r="J568" s="142"/>
      <c r="K568" s="61"/>
    </row>
    <row r="569" spans="10:11" ht="12.75">
      <c r="J569" s="142"/>
      <c r="K569" s="61"/>
    </row>
    <row r="570" spans="10:11" ht="12.75">
      <c r="J570" s="142"/>
      <c r="K570" s="61"/>
    </row>
    <row r="571" spans="10:11" ht="12.75">
      <c r="J571" s="142"/>
      <c r="K571" s="61"/>
    </row>
    <row r="572" spans="10:11" ht="12.75">
      <c r="J572" s="142"/>
      <c r="K572" s="61"/>
    </row>
    <row r="573" spans="10:11" ht="12.75">
      <c r="J573" s="142"/>
      <c r="K573" s="61"/>
    </row>
    <row r="574" spans="10:11" ht="12.75">
      <c r="J574" s="142"/>
      <c r="K574" s="61"/>
    </row>
    <row r="575" spans="10:11" ht="12.75">
      <c r="J575" s="142"/>
      <c r="K575" s="61"/>
    </row>
    <row r="576" spans="10:11" ht="12.75">
      <c r="J576" s="142"/>
      <c r="K576" s="61"/>
    </row>
    <row r="577" spans="10:11" ht="12.75">
      <c r="J577" s="142"/>
      <c r="K577" s="61"/>
    </row>
    <row r="578" spans="10:11" ht="12.75">
      <c r="J578" s="142"/>
      <c r="K578" s="61"/>
    </row>
    <row r="579" spans="10:11" ht="12.75">
      <c r="J579" s="142"/>
      <c r="K579" s="61"/>
    </row>
    <row r="580" spans="10:11" ht="12.75">
      <c r="J580" s="142"/>
      <c r="K580" s="61"/>
    </row>
    <row r="581" spans="10:11" ht="12.75">
      <c r="J581" s="142"/>
      <c r="K581" s="61"/>
    </row>
    <row r="582" spans="10:11" ht="12.75">
      <c r="J582" s="142"/>
      <c r="K582" s="61"/>
    </row>
    <row r="583" spans="10:11" ht="12.75">
      <c r="J583" s="142"/>
      <c r="K583" s="61"/>
    </row>
    <row r="584" spans="10:11" ht="12.75">
      <c r="J584" s="142"/>
      <c r="K584" s="61"/>
    </row>
    <row r="585" spans="10:11" ht="12.75">
      <c r="J585" s="142"/>
      <c r="K585" s="61"/>
    </row>
    <row r="586" spans="10:11" ht="12.75">
      <c r="J586" s="142"/>
      <c r="K586" s="61"/>
    </row>
    <row r="587" spans="10:11" ht="12.75">
      <c r="J587" s="142"/>
      <c r="K587" s="61"/>
    </row>
    <row r="588" spans="10:11" ht="12.75">
      <c r="J588" s="142"/>
      <c r="K588" s="61"/>
    </row>
    <row r="589" spans="10:11" ht="12.75">
      <c r="J589" s="142"/>
      <c r="K589" s="61"/>
    </row>
    <row r="590" spans="10:11" ht="12.75">
      <c r="J590" s="142"/>
      <c r="K590" s="61"/>
    </row>
    <row r="591" spans="10:11" ht="12.75">
      <c r="J591" s="142"/>
      <c r="K591" s="61"/>
    </row>
    <row r="592" spans="10:11" ht="12.75">
      <c r="J592" s="142"/>
      <c r="K592" s="61"/>
    </row>
    <row r="593" spans="10:11" ht="12.75">
      <c r="J593" s="142"/>
      <c r="K593" s="61"/>
    </row>
    <row r="594" spans="10:11" ht="12.75">
      <c r="J594" s="142"/>
      <c r="K594" s="61"/>
    </row>
    <row r="595" spans="10:11" ht="12.75">
      <c r="J595" s="142"/>
      <c r="K595" s="61"/>
    </row>
    <row r="596" spans="10:11" ht="12.75">
      <c r="J596" s="142"/>
      <c r="K596" s="61"/>
    </row>
    <row r="597" spans="10:11" ht="12.75">
      <c r="J597" s="142"/>
      <c r="K597" s="61"/>
    </row>
    <row r="598" spans="10:11" ht="12.75">
      <c r="J598" s="142"/>
      <c r="K598" s="61"/>
    </row>
    <row r="599" spans="10:11" ht="12.75">
      <c r="J599" s="142"/>
      <c r="K599" s="61"/>
    </row>
    <row r="600" spans="10:11" ht="12.75">
      <c r="J600" s="142"/>
      <c r="K600" s="61"/>
    </row>
    <row r="601" spans="10:11" ht="12.75">
      <c r="J601" s="142"/>
      <c r="K601" s="61"/>
    </row>
    <row r="602" spans="10:11" ht="12.75">
      <c r="J602" s="142"/>
      <c r="K602" s="61"/>
    </row>
    <row r="603" spans="10:11" ht="12.75">
      <c r="J603" s="142"/>
      <c r="K603" s="61"/>
    </row>
    <row r="604" spans="10:11" ht="12.75">
      <c r="J604" s="142"/>
      <c r="K604" s="61"/>
    </row>
    <row r="605" spans="10:11" ht="12.75">
      <c r="J605" s="142"/>
      <c r="K605" s="61"/>
    </row>
    <row r="606" spans="10:11" ht="12.75">
      <c r="J606" s="142"/>
      <c r="K606" s="61"/>
    </row>
    <row r="607" spans="10:11" ht="12.75">
      <c r="J607" s="142"/>
      <c r="K607" s="61"/>
    </row>
    <row r="608" spans="10:11" ht="12.75">
      <c r="J608" s="142"/>
      <c r="K608" s="61"/>
    </row>
    <row r="609" spans="10:11" ht="12.75">
      <c r="J609" s="142"/>
      <c r="K609" s="61"/>
    </row>
    <row r="610" spans="10:11" ht="12.75">
      <c r="J610" s="142"/>
      <c r="K610" s="61"/>
    </row>
    <row r="611" spans="10:11" ht="12.75">
      <c r="J611" s="142"/>
      <c r="K611" s="61"/>
    </row>
    <row r="612" spans="10:11" ht="12.75">
      <c r="J612" s="142"/>
      <c r="K612" s="61"/>
    </row>
    <row r="613" spans="10:11" ht="12.75">
      <c r="J613" s="142"/>
      <c r="K613" s="61"/>
    </row>
    <row r="614" spans="10:11" ht="12.75">
      <c r="J614" s="142"/>
      <c r="K614" s="61"/>
    </row>
    <row r="615" spans="10:11" ht="12.75">
      <c r="J615" s="142"/>
      <c r="K615" s="61"/>
    </row>
    <row r="616" spans="10:11" ht="12.75">
      <c r="J616" s="142"/>
      <c r="K616" s="61"/>
    </row>
    <row r="617" spans="10:11" ht="12.75">
      <c r="J617" s="142"/>
      <c r="K617" s="61"/>
    </row>
    <row r="618" spans="10:11" ht="12.75">
      <c r="J618" s="142"/>
      <c r="K618" s="61"/>
    </row>
    <row r="619" spans="10:11" ht="12.75">
      <c r="J619" s="142"/>
      <c r="K619" s="61"/>
    </row>
    <row r="620" spans="10:11" ht="12.75">
      <c r="J620" s="142"/>
      <c r="K620" s="61"/>
    </row>
    <row r="621" spans="10:11" ht="12.75">
      <c r="J621" s="142"/>
      <c r="K621" s="61"/>
    </row>
    <row r="622" spans="10:11" ht="12.75">
      <c r="J622" s="142"/>
      <c r="K622" s="61"/>
    </row>
    <row r="623" spans="10:11" ht="12.75">
      <c r="J623" s="142"/>
      <c r="K623" s="61"/>
    </row>
    <row r="624" spans="10:11" ht="12.75">
      <c r="J624" s="142"/>
      <c r="K624" s="61"/>
    </row>
    <row r="625" spans="10:11" ht="12.75">
      <c r="J625" s="142"/>
      <c r="K625" s="61"/>
    </row>
    <row r="626" spans="10:11" ht="12.75">
      <c r="J626" s="142"/>
      <c r="K626" s="61"/>
    </row>
    <row r="627" spans="10:11" ht="12.75">
      <c r="J627" s="142"/>
      <c r="K627" s="61"/>
    </row>
    <row r="628" spans="10:11" ht="12.75">
      <c r="J628" s="142"/>
      <c r="K628" s="61"/>
    </row>
    <row r="629" spans="10:11" ht="12.75">
      <c r="J629" s="142"/>
      <c r="K629" s="61"/>
    </row>
    <row r="630" spans="10:11" ht="12.75">
      <c r="J630" s="142"/>
      <c r="K630" s="61"/>
    </row>
    <row r="631" spans="10:11" ht="12.75">
      <c r="J631" s="142"/>
      <c r="K631" s="61"/>
    </row>
    <row r="632" spans="10:11" ht="12.75">
      <c r="J632" s="142"/>
      <c r="K632" s="61"/>
    </row>
    <row r="633" spans="10:11" ht="12.75">
      <c r="J633" s="142"/>
      <c r="K633" s="61"/>
    </row>
    <row r="634" spans="10:11" ht="12.75">
      <c r="J634" s="142"/>
      <c r="K634" s="61"/>
    </row>
    <row r="635" spans="10:11" ht="12.75">
      <c r="J635" s="142"/>
      <c r="K635" s="61"/>
    </row>
    <row r="636" spans="10:11" ht="12.75">
      <c r="J636" s="142"/>
      <c r="K636" s="61"/>
    </row>
    <row r="637" spans="10:11" ht="12.75">
      <c r="J637" s="142"/>
      <c r="K637" s="61"/>
    </row>
    <row r="638" spans="10:11" ht="12.75">
      <c r="J638" s="142"/>
      <c r="K638" s="61"/>
    </row>
    <row r="639" spans="10:11" ht="12.75">
      <c r="J639" s="142"/>
      <c r="K639" s="61"/>
    </row>
    <row r="640" spans="10:11" ht="12.75">
      <c r="J640" s="142"/>
      <c r="K640" s="61"/>
    </row>
    <row r="641" spans="10:11" ht="12.75">
      <c r="J641" s="142"/>
      <c r="K641" s="61"/>
    </row>
    <row r="642" spans="10:11" ht="12.75">
      <c r="J642" s="142"/>
      <c r="K642" s="61"/>
    </row>
    <row r="643" spans="10:11" ht="12.75">
      <c r="J643" s="142"/>
      <c r="K643" s="61"/>
    </row>
    <row r="644" spans="10:11" ht="12.75">
      <c r="J644" s="142"/>
      <c r="K644" s="61"/>
    </row>
    <row r="645" spans="10:11" ht="12.75">
      <c r="J645" s="142"/>
      <c r="K645" s="61"/>
    </row>
    <row r="646" spans="10:11" ht="12.75">
      <c r="J646" s="142"/>
      <c r="K646" s="61"/>
    </row>
    <row r="647" spans="10:11" ht="12.75">
      <c r="J647" s="142"/>
      <c r="K647" s="61"/>
    </row>
    <row r="648" spans="10:11" ht="12.75">
      <c r="J648" s="142"/>
      <c r="K648" s="61"/>
    </row>
    <row r="649" spans="10:11" ht="12.75">
      <c r="J649" s="142"/>
      <c r="K649" s="61"/>
    </row>
    <row r="650" spans="10:11" ht="12.75">
      <c r="J650" s="142"/>
      <c r="K650" s="61"/>
    </row>
    <row r="651" spans="10:11" ht="12.75">
      <c r="J651" s="142"/>
      <c r="K651" s="61"/>
    </row>
    <row r="652" spans="10:11" ht="12.75">
      <c r="J652" s="142"/>
      <c r="K652" s="61"/>
    </row>
    <row r="653" spans="10:11" ht="12.75">
      <c r="J653" s="142"/>
      <c r="K653" s="61"/>
    </row>
    <row r="654" spans="10:11" ht="12.75">
      <c r="J654" s="142"/>
      <c r="K654" s="61"/>
    </row>
    <row r="655" spans="10:11" ht="12.75">
      <c r="J655" s="142"/>
      <c r="K655" s="61"/>
    </row>
    <row r="656" spans="10:11" ht="12.75">
      <c r="J656" s="142"/>
      <c r="K656" s="61"/>
    </row>
    <row r="657" spans="10:11" ht="12.75">
      <c r="J657" s="142"/>
      <c r="K657" s="61"/>
    </row>
    <row r="658" spans="10:11" ht="12.75">
      <c r="J658" s="142"/>
      <c r="K658" s="61"/>
    </row>
    <row r="659" spans="10:11" ht="12.75">
      <c r="J659" s="142"/>
      <c r="K659" s="61"/>
    </row>
    <row r="660" spans="10:11" ht="12.75">
      <c r="J660" s="142"/>
      <c r="K660" s="61"/>
    </row>
    <row r="661" spans="10:11" ht="12.75">
      <c r="J661" s="142"/>
      <c r="K661" s="61"/>
    </row>
    <row r="662" spans="10:11" ht="12.75">
      <c r="J662" s="142"/>
      <c r="K662" s="61"/>
    </row>
    <row r="663" spans="10:11" ht="12.75">
      <c r="J663" s="142"/>
      <c r="K663" s="61"/>
    </row>
    <row r="664" spans="10:11" ht="12.75">
      <c r="J664" s="142"/>
      <c r="K664" s="61"/>
    </row>
    <row r="665" spans="10:11" ht="12.75">
      <c r="J665" s="142"/>
      <c r="K665" s="61"/>
    </row>
    <row r="666" spans="10:11" ht="12.75">
      <c r="J666" s="142"/>
      <c r="K666" s="61"/>
    </row>
    <row r="667" spans="10:11" ht="12.75">
      <c r="J667" s="142"/>
      <c r="K667" s="61"/>
    </row>
    <row r="668" spans="10:11" ht="12.75">
      <c r="J668" s="142"/>
      <c r="K668" s="61"/>
    </row>
    <row r="669" spans="10:11" ht="12.75">
      <c r="J669" s="142"/>
      <c r="K669" s="61"/>
    </row>
    <row r="670" spans="10:11" ht="12.75">
      <c r="J670" s="142"/>
      <c r="K670" s="61"/>
    </row>
    <row r="671" spans="10:11" ht="12.75">
      <c r="J671" s="142"/>
      <c r="K671" s="61"/>
    </row>
    <row r="672" spans="10:11" ht="12.75">
      <c r="J672" s="142"/>
      <c r="K672" s="61"/>
    </row>
    <row r="673" spans="10:11" ht="12.75">
      <c r="J673" s="142"/>
      <c r="K673" s="61"/>
    </row>
    <row r="674" spans="10:11" ht="12.75">
      <c r="J674" s="142"/>
      <c r="K674" s="61"/>
    </row>
    <row r="675" spans="10:11" ht="12.75">
      <c r="J675" s="142"/>
      <c r="K675" s="61"/>
    </row>
    <row r="676" spans="10:11" ht="12.75">
      <c r="J676" s="142"/>
      <c r="K676" s="61"/>
    </row>
    <row r="677" spans="10:11" ht="12.75">
      <c r="J677" s="142"/>
      <c r="K677" s="61"/>
    </row>
    <row r="678" spans="10:11" ht="12.75">
      <c r="J678" s="142"/>
      <c r="K678" s="61"/>
    </row>
    <row r="679" spans="10:11" ht="12.75">
      <c r="J679" s="142"/>
      <c r="K679" s="61"/>
    </row>
    <row r="680" spans="10:11" ht="12.75">
      <c r="J680" s="142"/>
      <c r="K680" s="61"/>
    </row>
    <row r="681" spans="10:11" ht="12.75">
      <c r="J681" s="142"/>
      <c r="K681" s="61"/>
    </row>
    <row r="682" spans="10:11" ht="12.75">
      <c r="J682" s="142"/>
      <c r="K682" s="61"/>
    </row>
    <row r="683" spans="10:11" ht="12.75">
      <c r="J683" s="142"/>
      <c r="K683" s="61"/>
    </row>
    <row r="684" spans="10:11" ht="12.75">
      <c r="J684" s="142"/>
      <c r="K684" s="61"/>
    </row>
    <row r="685" spans="10:11" ht="12.75">
      <c r="J685" s="142"/>
      <c r="K685" s="61"/>
    </row>
    <row r="686" spans="10:11" ht="12.75">
      <c r="J686" s="142"/>
      <c r="K686" s="61"/>
    </row>
    <row r="687" spans="10:11" ht="12.75">
      <c r="J687" s="142"/>
      <c r="K687" s="61"/>
    </row>
    <row r="688" spans="10:11" ht="12.75">
      <c r="J688" s="142"/>
      <c r="K688" s="61"/>
    </row>
    <row r="689" spans="10:11" ht="12.75">
      <c r="J689" s="142"/>
      <c r="K689" s="61"/>
    </row>
    <row r="690" spans="10:11" ht="12.75">
      <c r="J690" s="142"/>
      <c r="K690" s="61"/>
    </row>
    <row r="691" spans="10:11" ht="12.75">
      <c r="J691" s="142"/>
      <c r="K691" s="61"/>
    </row>
    <row r="692" spans="10:11" ht="12.75">
      <c r="J692" s="142"/>
      <c r="K692" s="61"/>
    </row>
    <row r="693" spans="10:11" ht="12.75">
      <c r="J693" s="142"/>
      <c r="K693" s="61"/>
    </row>
    <row r="694" spans="10:11" ht="12.75">
      <c r="J694" s="142"/>
      <c r="K694" s="61"/>
    </row>
    <row r="695" spans="10:11" ht="12.75">
      <c r="J695" s="142"/>
      <c r="K695" s="61"/>
    </row>
    <row r="696" spans="10:11" ht="12.75">
      <c r="J696" s="142"/>
      <c r="K696" s="61"/>
    </row>
    <row r="697" spans="10:11" ht="12.75">
      <c r="J697" s="142"/>
      <c r="K697" s="61"/>
    </row>
    <row r="698" spans="10:11" ht="12.75">
      <c r="J698" s="142"/>
      <c r="K698" s="61"/>
    </row>
    <row r="699" spans="10:11" ht="12.75">
      <c r="J699" s="142"/>
      <c r="K699" s="61"/>
    </row>
    <row r="700" spans="10:11" ht="12.75">
      <c r="J700" s="142"/>
      <c r="K700" s="61"/>
    </row>
    <row r="701" spans="10:11" ht="12.75">
      <c r="J701" s="142"/>
      <c r="K701" s="61"/>
    </row>
    <row r="702" spans="10:11" ht="12.75">
      <c r="J702" s="142"/>
      <c r="K702" s="61"/>
    </row>
    <row r="703" spans="10:11" ht="12.75">
      <c r="J703" s="142"/>
      <c r="K703" s="61"/>
    </row>
    <row r="704" spans="10:11" ht="12.75">
      <c r="J704" s="142"/>
      <c r="K704" s="61"/>
    </row>
    <row r="705" spans="10:11" ht="12.75">
      <c r="J705" s="142"/>
      <c r="K705" s="61"/>
    </row>
    <row r="706" spans="10:11" ht="12.75">
      <c r="J706" s="142"/>
      <c r="K706" s="61"/>
    </row>
    <row r="707" spans="10:11" ht="12.75">
      <c r="J707" s="142"/>
      <c r="K707" s="61"/>
    </row>
    <row r="708" spans="10:11" ht="12.75">
      <c r="J708" s="142"/>
      <c r="K708" s="61"/>
    </row>
    <row r="709" spans="10:11" ht="12.75">
      <c r="J709" s="142"/>
      <c r="K709" s="61"/>
    </row>
    <row r="710" spans="10:11" ht="12.75">
      <c r="J710" s="142"/>
      <c r="K710" s="61"/>
    </row>
    <row r="711" spans="10:11" ht="12.75">
      <c r="J711" s="142"/>
      <c r="K711" s="61"/>
    </row>
    <row r="712" spans="10:11" ht="12.75">
      <c r="J712" s="142"/>
      <c r="K712" s="61"/>
    </row>
    <row r="713" spans="10:11" ht="12.75">
      <c r="J713" s="142"/>
      <c r="K713" s="61"/>
    </row>
    <row r="714" spans="10:11" ht="12.75">
      <c r="J714" s="142"/>
      <c r="K714" s="61"/>
    </row>
    <row r="715" spans="10:11" ht="12.75">
      <c r="J715" s="142"/>
      <c r="K715" s="61"/>
    </row>
    <row r="716" spans="10:11" ht="12.75">
      <c r="J716" s="142"/>
      <c r="K716" s="61"/>
    </row>
    <row r="717" spans="10:11" ht="12.75">
      <c r="J717" s="142"/>
      <c r="K717" s="61"/>
    </row>
    <row r="718" spans="10:11" ht="12.75">
      <c r="J718" s="142"/>
      <c r="K718" s="61"/>
    </row>
    <row r="719" spans="10:11" ht="12.75">
      <c r="J719" s="142"/>
      <c r="K719" s="61"/>
    </row>
    <row r="720" spans="10:11" ht="12.75">
      <c r="J720" s="142"/>
      <c r="K720" s="61"/>
    </row>
    <row r="721" spans="10:11" ht="12.75">
      <c r="J721" s="142"/>
      <c r="K721" s="61"/>
    </row>
    <row r="722" spans="10:11" ht="12.75">
      <c r="J722" s="142"/>
      <c r="K722" s="61"/>
    </row>
    <row r="723" spans="10:11" ht="12.75">
      <c r="J723" s="142"/>
      <c r="K723" s="61"/>
    </row>
    <row r="724" spans="10:11" ht="12.75">
      <c r="J724" s="142"/>
      <c r="K724" s="61"/>
    </row>
    <row r="725" spans="10:11" ht="12.75">
      <c r="J725" s="142"/>
      <c r="K725" s="61"/>
    </row>
    <row r="726" spans="10:11" ht="12.75">
      <c r="J726" s="142"/>
      <c r="K726" s="61"/>
    </row>
    <row r="727" spans="10:11" ht="12.75">
      <c r="J727" s="142"/>
      <c r="K727" s="61"/>
    </row>
    <row r="728" spans="10:11" ht="12.75">
      <c r="J728" s="142"/>
      <c r="K728" s="61"/>
    </row>
    <row r="729" spans="10:11" ht="12.75">
      <c r="J729" s="142"/>
      <c r="K729" s="61"/>
    </row>
    <row r="730" spans="10:11" ht="12.75">
      <c r="J730" s="142"/>
      <c r="K730" s="61"/>
    </row>
    <row r="731" spans="10:11" ht="12.75">
      <c r="J731" s="142"/>
      <c r="K731" s="61"/>
    </row>
    <row r="732" spans="10:11" ht="12.75">
      <c r="J732" s="142"/>
      <c r="K732" s="61"/>
    </row>
    <row r="733" spans="10:11" ht="12.75">
      <c r="J733" s="142"/>
      <c r="K733" s="61"/>
    </row>
    <row r="734" spans="10:11" ht="12.75">
      <c r="J734" s="142"/>
      <c r="K734" s="61"/>
    </row>
    <row r="735" spans="10:11" ht="12.75">
      <c r="J735" s="142"/>
      <c r="K735" s="61"/>
    </row>
    <row r="736" spans="10:11" ht="12.75">
      <c r="J736" s="142"/>
      <c r="K736" s="61"/>
    </row>
    <row r="737" spans="10:11" ht="12.75">
      <c r="J737" s="142"/>
      <c r="K737" s="61"/>
    </row>
    <row r="738" spans="10:11" ht="12.75">
      <c r="J738" s="142"/>
      <c r="K738" s="61"/>
    </row>
    <row r="739" spans="10:11" ht="12.75">
      <c r="J739" s="142"/>
      <c r="K739" s="61"/>
    </row>
    <row r="740" spans="10:11" ht="12.75">
      <c r="J740" s="142"/>
      <c r="K740" s="61"/>
    </row>
    <row r="741" spans="10:11" ht="12.75">
      <c r="J741" s="142"/>
      <c r="K741" s="61"/>
    </row>
    <row r="742" spans="10:11" ht="12.75">
      <c r="J742" s="142"/>
      <c r="K742" s="61"/>
    </row>
    <row r="743" spans="10:11" ht="12.75">
      <c r="J743" s="142"/>
      <c r="K743" s="61"/>
    </row>
    <row r="744" spans="10:11" ht="12.75">
      <c r="J744" s="142"/>
      <c r="K744" s="61"/>
    </row>
    <row r="745" spans="10:11" ht="12.75">
      <c r="J745" s="142"/>
      <c r="K745" s="61"/>
    </row>
    <row r="746" spans="10:11" ht="12.75">
      <c r="J746" s="142"/>
      <c r="K746" s="61"/>
    </row>
    <row r="747" spans="10:11" ht="12.75">
      <c r="J747" s="142"/>
      <c r="K747" s="61"/>
    </row>
    <row r="748" spans="10:11" ht="12.75">
      <c r="J748" s="142"/>
      <c r="K748" s="61"/>
    </row>
    <row r="749" spans="10:11" ht="12.75">
      <c r="J749" s="142"/>
      <c r="K749" s="61"/>
    </row>
    <row r="750" spans="10:11" ht="12.75">
      <c r="J750" s="142"/>
      <c r="K750" s="61"/>
    </row>
    <row r="751" spans="10:11" ht="12.75">
      <c r="J751" s="142"/>
      <c r="K751" s="61"/>
    </row>
    <row r="752" spans="10:11" ht="12.75">
      <c r="J752" s="142"/>
      <c r="K752" s="61"/>
    </row>
    <row r="753" spans="10:11" ht="12.75">
      <c r="J753" s="142"/>
      <c r="K753" s="61"/>
    </row>
    <row r="754" spans="10:11" ht="12.75">
      <c r="J754" s="142"/>
      <c r="K754" s="61"/>
    </row>
    <row r="755" spans="10:11" ht="12.75">
      <c r="J755" s="142"/>
      <c r="K755" s="61"/>
    </row>
    <row r="756" spans="10:11" ht="12.75">
      <c r="J756" s="142"/>
      <c r="K756" s="61"/>
    </row>
    <row r="757" spans="10:11" ht="12.75">
      <c r="J757" s="142"/>
      <c r="K757" s="61"/>
    </row>
    <row r="758" spans="10:11" ht="12.75">
      <c r="J758" s="142"/>
      <c r="K758" s="61"/>
    </row>
    <row r="759" spans="10:11" ht="12.75">
      <c r="J759" s="142"/>
      <c r="K759" s="61"/>
    </row>
    <row r="760" spans="10:11" ht="12.75">
      <c r="J760" s="142"/>
      <c r="K760" s="61"/>
    </row>
    <row r="761" spans="10:11" ht="12.75">
      <c r="J761" s="142"/>
      <c r="K761" s="61"/>
    </row>
    <row r="762" spans="10:11" ht="12.75">
      <c r="J762" s="142"/>
      <c r="K762" s="61"/>
    </row>
    <row r="763" spans="10:11" ht="12.75">
      <c r="J763" s="142"/>
      <c r="K763" s="61"/>
    </row>
    <row r="764" spans="10:11" ht="12.75">
      <c r="J764" s="142"/>
      <c r="K764" s="61"/>
    </row>
    <row r="765" spans="10:11" ht="12.75">
      <c r="J765" s="142"/>
      <c r="K765" s="61"/>
    </row>
    <row r="766" spans="10:11" ht="12.75">
      <c r="J766" s="142"/>
      <c r="K766" s="61"/>
    </row>
    <row r="767" spans="10:11" ht="12.75">
      <c r="J767" s="142"/>
      <c r="K767" s="61"/>
    </row>
    <row r="768" spans="10:11" ht="12.75">
      <c r="J768" s="142"/>
      <c r="K768" s="61"/>
    </row>
    <row r="769" spans="10:11" ht="12.75">
      <c r="J769" s="142"/>
      <c r="K769" s="61"/>
    </row>
    <row r="770" spans="10:11" ht="12.75">
      <c r="J770" s="142"/>
      <c r="K770" s="61"/>
    </row>
    <row r="771" spans="10:11" ht="12.75">
      <c r="J771" s="142"/>
      <c r="K771" s="61"/>
    </row>
    <row r="772" spans="10:11" ht="12.75">
      <c r="J772" s="142"/>
      <c r="K772" s="61"/>
    </row>
    <row r="773" spans="10:11" ht="12.75">
      <c r="J773" s="142"/>
      <c r="K773" s="61"/>
    </row>
    <row r="774" spans="10:11" ht="12.75">
      <c r="J774" s="142"/>
      <c r="K774" s="61"/>
    </row>
    <row r="775" spans="10:11" ht="12.75">
      <c r="J775" s="142"/>
      <c r="K775" s="61"/>
    </row>
    <row r="776" spans="10:11" ht="12.75">
      <c r="J776" s="142"/>
      <c r="K776" s="61"/>
    </row>
    <row r="777" spans="10:11" ht="12.75">
      <c r="J777" s="142"/>
      <c r="K777" s="61"/>
    </row>
    <row r="778" spans="10:11" ht="12.75">
      <c r="J778" s="142"/>
      <c r="K778" s="61"/>
    </row>
    <row r="779" spans="10:11" ht="12.75">
      <c r="J779" s="142"/>
      <c r="K779" s="61"/>
    </row>
    <row r="780" spans="10:11" ht="12.75">
      <c r="J780" s="142"/>
      <c r="K780" s="61"/>
    </row>
    <row r="781" spans="10:11" ht="12.75">
      <c r="J781" s="142"/>
      <c r="K781" s="61"/>
    </row>
    <row r="782" spans="10:11" ht="12.75">
      <c r="J782" s="142"/>
      <c r="K782" s="61"/>
    </row>
    <row r="783" spans="10:11" ht="12.75">
      <c r="J783" s="142"/>
      <c r="K783" s="61"/>
    </row>
    <row r="784" spans="10:11" ht="12.75">
      <c r="J784" s="142"/>
      <c r="K784" s="61"/>
    </row>
    <row r="785" spans="10:11" ht="12.75">
      <c r="J785" s="142"/>
      <c r="K785" s="61"/>
    </row>
    <row r="786" spans="10:11" ht="12.75">
      <c r="J786" s="142"/>
      <c r="K786" s="61"/>
    </row>
    <row r="787" spans="10:11" ht="12.75">
      <c r="J787" s="142"/>
      <c r="K787" s="61"/>
    </row>
    <row r="788" spans="10:11" ht="12.75">
      <c r="J788" s="142"/>
      <c r="K788" s="61"/>
    </row>
    <row r="789" spans="10:11" ht="12.75">
      <c r="J789" s="142"/>
      <c r="K789" s="61"/>
    </row>
    <row r="790" spans="10:11" ht="12.75">
      <c r="J790" s="142"/>
      <c r="K790" s="61"/>
    </row>
    <row r="791" spans="10:11" ht="12.75">
      <c r="J791" s="142"/>
      <c r="K791" s="61"/>
    </row>
    <row r="792" spans="10:11" ht="12.75">
      <c r="J792" s="142"/>
      <c r="K792" s="61"/>
    </row>
    <row r="793" spans="10:11" ht="12.75">
      <c r="J793" s="142"/>
      <c r="K793" s="61"/>
    </row>
    <row r="794" spans="10:11" ht="12.75">
      <c r="J794" s="142"/>
      <c r="K794" s="61"/>
    </row>
    <row r="795" spans="10:11" ht="12.75">
      <c r="J795" s="142"/>
      <c r="K795" s="61"/>
    </row>
    <row r="796" spans="10:11" ht="12.75">
      <c r="J796" s="142"/>
      <c r="K796" s="61"/>
    </row>
    <row r="797" spans="10:11" ht="12.75">
      <c r="J797" s="142"/>
      <c r="K797" s="61"/>
    </row>
    <row r="798" spans="10:11" ht="12.75">
      <c r="J798" s="142"/>
      <c r="K798" s="61"/>
    </row>
    <row r="799" spans="10:11" ht="12.75">
      <c r="J799" s="142"/>
      <c r="K799" s="61"/>
    </row>
    <row r="800" spans="10:11" ht="12.75">
      <c r="J800" s="142"/>
      <c r="K800" s="61"/>
    </row>
    <row r="801" spans="10:11" ht="12.75">
      <c r="J801" s="142"/>
      <c r="K801" s="61"/>
    </row>
    <row r="802" spans="10:11" ht="12.75">
      <c r="J802" s="142"/>
      <c r="K802" s="61"/>
    </row>
    <row r="803" spans="10:11" ht="12.75">
      <c r="J803" s="142"/>
      <c r="K803" s="61"/>
    </row>
    <row r="804" spans="10:11" ht="12.75">
      <c r="J804" s="142"/>
      <c r="K804" s="61"/>
    </row>
    <row r="805" spans="10:11" ht="12.75">
      <c r="J805" s="142"/>
      <c r="K805" s="61"/>
    </row>
    <row r="806" spans="10:11" ht="12.75">
      <c r="J806" s="142"/>
      <c r="K806" s="61"/>
    </row>
    <row r="807" spans="10:11" ht="12.75">
      <c r="J807" s="142"/>
      <c r="K807" s="61"/>
    </row>
    <row r="808" spans="10:11" ht="12.75">
      <c r="J808" s="142"/>
      <c r="K808" s="61"/>
    </row>
    <row r="809" spans="10:11" ht="12.75">
      <c r="J809" s="142"/>
      <c r="K809" s="61"/>
    </row>
    <row r="810" spans="10:11" ht="12.75">
      <c r="J810" s="142"/>
      <c r="K810" s="61"/>
    </row>
    <row r="811" spans="10:11" ht="12.75">
      <c r="J811" s="142"/>
      <c r="K811" s="61"/>
    </row>
    <row r="812" spans="10:11" ht="12.75">
      <c r="J812" s="142"/>
      <c r="K812" s="61"/>
    </row>
    <row r="813" spans="10:11" ht="12.75">
      <c r="J813" s="142"/>
      <c r="K813" s="61"/>
    </row>
    <row r="814" spans="10:11" ht="12.75">
      <c r="J814" s="142"/>
      <c r="K814" s="61"/>
    </row>
    <row r="815" spans="10:11" ht="12.75">
      <c r="J815" s="142"/>
      <c r="K815" s="61"/>
    </row>
    <row r="816" spans="10:11" ht="12.75">
      <c r="J816" s="142"/>
      <c r="K816" s="61"/>
    </row>
    <row r="817" spans="10:11" ht="12.75">
      <c r="J817" s="142"/>
      <c r="K817" s="61"/>
    </row>
    <row r="818" spans="10:11" ht="12.75">
      <c r="J818" s="142"/>
      <c r="K818" s="61"/>
    </row>
    <row r="819" spans="10:11" ht="12.75">
      <c r="J819" s="142"/>
      <c r="K819" s="61"/>
    </row>
    <row r="820" spans="10:11" ht="12.75">
      <c r="J820" s="142"/>
      <c r="K820" s="61"/>
    </row>
    <row r="821" spans="10:11" ht="12.75">
      <c r="J821" s="142"/>
      <c r="K821" s="61"/>
    </row>
    <row r="822" spans="10:11" ht="12.75">
      <c r="J822" s="142"/>
      <c r="K822" s="61"/>
    </row>
    <row r="823" spans="10:11" ht="12.75">
      <c r="J823" s="142"/>
      <c r="K823" s="61"/>
    </row>
    <row r="824" spans="10:11" ht="12.75">
      <c r="J824" s="142"/>
      <c r="K824" s="61"/>
    </row>
    <row r="825" spans="10:11" ht="12.75">
      <c r="J825" s="142"/>
      <c r="K825" s="61"/>
    </row>
    <row r="826" spans="10:11" ht="12.75">
      <c r="J826" s="142"/>
      <c r="K826" s="61"/>
    </row>
    <row r="827" spans="10:11" ht="12.75">
      <c r="J827" s="142"/>
      <c r="K827" s="61"/>
    </row>
    <row r="828" spans="10:11" ht="12.75">
      <c r="J828" s="142"/>
      <c r="K828" s="61"/>
    </row>
    <row r="829" spans="10:11" ht="12.75">
      <c r="J829" s="142"/>
      <c r="K829" s="61"/>
    </row>
    <row r="830" spans="10:11" ht="12.75">
      <c r="J830" s="142"/>
      <c r="K830" s="61"/>
    </row>
    <row r="831" spans="10:11" ht="12.75">
      <c r="J831" s="142"/>
      <c r="K831" s="61"/>
    </row>
    <row r="832" spans="10:11" ht="12.75">
      <c r="J832" s="142"/>
      <c r="K832" s="61"/>
    </row>
    <row r="833" spans="10:11" ht="12.75">
      <c r="J833" s="142"/>
      <c r="K833" s="61"/>
    </row>
    <row r="834" spans="10:11" ht="12.75">
      <c r="J834" s="142"/>
      <c r="K834" s="61"/>
    </row>
    <row r="835" spans="10:11" ht="12.75">
      <c r="J835" s="142"/>
      <c r="K835" s="61"/>
    </row>
    <row r="836" spans="10:11" ht="12.75">
      <c r="J836" s="142"/>
      <c r="K836" s="61"/>
    </row>
    <row r="837" spans="10:11" ht="12.75">
      <c r="J837" s="142"/>
      <c r="K837" s="61"/>
    </row>
    <row r="838" spans="10:11" ht="12.75">
      <c r="J838" s="142"/>
      <c r="K838" s="61"/>
    </row>
    <row r="839" spans="10:11" ht="12.75">
      <c r="J839" s="142"/>
      <c r="K839" s="61"/>
    </row>
    <row r="840" spans="10:11" ht="12.75">
      <c r="J840" s="142"/>
      <c r="K840" s="61"/>
    </row>
    <row r="841" spans="10:11" ht="12.75">
      <c r="J841" s="142"/>
      <c r="K841" s="61"/>
    </row>
    <row r="842" spans="10:11" ht="12.75">
      <c r="J842" s="142"/>
      <c r="K842" s="61"/>
    </row>
    <row r="843" spans="10:11" ht="12.75">
      <c r="J843" s="142"/>
      <c r="K843" s="61"/>
    </row>
    <row r="844" spans="10:11" ht="12.75">
      <c r="J844" s="142"/>
      <c r="K844" s="61"/>
    </row>
    <row r="845" spans="10:11" ht="12.75">
      <c r="J845" s="142"/>
      <c r="K845" s="61"/>
    </row>
    <row r="846" spans="10:11" ht="12.75">
      <c r="J846" s="142"/>
      <c r="K846" s="61"/>
    </row>
    <row r="847" spans="10:11" ht="12.75">
      <c r="J847" s="142"/>
      <c r="K847" s="61"/>
    </row>
    <row r="848" spans="10:11" ht="12.75">
      <c r="J848" s="142"/>
      <c r="K848" s="61"/>
    </row>
    <row r="849" spans="10:11" ht="12.75">
      <c r="J849" s="142"/>
      <c r="K849" s="61"/>
    </row>
    <row r="850" spans="10:11" ht="12.75">
      <c r="J850" s="142"/>
      <c r="K850" s="61"/>
    </row>
    <row r="851" spans="10:11" ht="12.75">
      <c r="J851" s="142"/>
      <c r="K851" s="61"/>
    </row>
    <row r="852" spans="10:11" ht="12.75">
      <c r="J852" s="142"/>
      <c r="K852" s="61"/>
    </row>
    <row r="853" spans="10:11" ht="12.75">
      <c r="J853" s="142"/>
      <c r="K853" s="61"/>
    </row>
    <row r="854" spans="10:11" ht="12.75">
      <c r="J854" s="142"/>
      <c r="K854" s="61"/>
    </row>
    <row r="855" spans="10:11" ht="12.75">
      <c r="J855" s="142"/>
      <c r="K855" s="61"/>
    </row>
    <row r="856" spans="10:11" ht="12.75">
      <c r="J856" s="142"/>
      <c r="K856" s="61"/>
    </row>
    <row r="857" spans="10:11" ht="12.75">
      <c r="J857" s="142"/>
      <c r="K857" s="61"/>
    </row>
    <row r="858" spans="10:11" ht="12.75">
      <c r="J858" s="142"/>
      <c r="K858" s="61"/>
    </row>
    <row r="859" spans="10:11" ht="12.75">
      <c r="J859" s="142"/>
      <c r="K859" s="61"/>
    </row>
    <row r="860" spans="10:11" ht="12.75">
      <c r="J860" s="142"/>
      <c r="K860" s="61"/>
    </row>
    <row r="861" spans="10:11" ht="12.75">
      <c r="J861" s="142"/>
      <c r="K861" s="61"/>
    </row>
    <row r="862" spans="10:11" ht="12.75">
      <c r="J862" s="142"/>
      <c r="K862" s="61"/>
    </row>
    <row r="863" spans="10:11" ht="12.75">
      <c r="J863" s="142"/>
      <c r="K863" s="61"/>
    </row>
    <row r="864" ht="12.75">
      <c r="K864" s="61"/>
    </row>
    <row r="865" ht="12.75">
      <c r="K865" s="61"/>
    </row>
    <row r="866" ht="12.75">
      <c r="K866" s="61"/>
    </row>
    <row r="867" ht="12.75">
      <c r="K867" s="61"/>
    </row>
    <row r="868" ht="12.75">
      <c r="K868" s="61"/>
    </row>
    <row r="869" ht="12.75">
      <c r="K869" s="61"/>
    </row>
    <row r="870" ht="12.75">
      <c r="K870" s="61"/>
    </row>
    <row r="871" ht="12.75">
      <c r="K871" s="61"/>
    </row>
    <row r="872" ht="12.75">
      <c r="K872" s="61"/>
    </row>
    <row r="873" ht="12.75">
      <c r="K873" s="61"/>
    </row>
    <row r="874" ht="12.75">
      <c r="K874" s="61"/>
    </row>
    <row r="875" ht="12.75">
      <c r="K875" s="61"/>
    </row>
    <row r="876" ht="12.75">
      <c r="K876" s="61"/>
    </row>
    <row r="877" ht="12.75">
      <c r="K877" s="61"/>
    </row>
    <row r="878" ht="12.75">
      <c r="K878" s="61"/>
    </row>
    <row r="879" ht="12.75">
      <c r="K879" s="61"/>
    </row>
    <row r="880" ht="12.75">
      <c r="K880" s="61"/>
    </row>
    <row r="881" ht="12.75">
      <c r="K881" s="61"/>
    </row>
    <row r="882" ht="12.75">
      <c r="K882" s="61"/>
    </row>
    <row r="883" ht="12.75">
      <c r="K883" s="61"/>
    </row>
    <row r="884" ht="12.75">
      <c r="K884" s="61"/>
    </row>
    <row r="885" ht="12.75">
      <c r="K885" s="61"/>
    </row>
    <row r="886" ht="12.75">
      <c r="K886" s="61"/>
    </row>
    <row r="887" ht="12.75">
      <c r="K887" s="61"/>
    </row>
    <row r="888" ht="12.75">
      <c r="K888" s="61"/>
    </row>
    <row r="889" ht="12.75">
      <c r="K889" s="61"/>
    </row>
    <row r="890" ht="12.75">
      <c r="K890" s="61"/>
    </row>
    <row r="891" ht="12.75">
      <c r="K891" s="61"/>
    </row>
    <row r="892" ht="12.75">
      <c r="K892" s="61"/>
    </row>
    <row r="893" ht="12.75">
      <c r="K893" s="61"/>
    </row>
    <row r="894" ht="12.75">
      <c r="K894" s="61"/>
    </row>
    <row r="895" ht="12.75">
      <c r="K895" s="61"/>
    </row>
    <row r="896" ht="12.75">
      <c r="K896" s="61"/>
    </row>
    <row r="897" ht="12.75">
      <c r="K897" s="61"/>
    </row>
    <row r="898" ht="12.75">
      <c r="K898" s="61"/>
    </row>
    <row r="899" ht="12.75">
      <c r="K899" s="61"/>
    </row>
    <row r="900" ht="12.75">
      <c r="K900" s="61"/>
    </row>
    <row r="901" ht="12.75">
      <c r="K901" s="61"/>
    </row>
    <row r="902" ht="12.75">
      <c r="K902" s="61"/>
    </row>
    <row r="903" ht="12.75">
      <c r="K903" s="61"/>
    </row>
    <row r="904" ht="12.75">
      <c r="K904" s="61"/>
    </row>
    <row r="905" ht="12.75">
      <c r="K905" s="61"/>
    </row>
    <row r="906" ht="12.75">
      <c r="K906" s="61"/>
    </row>
    <row r="907" ht="12.75">
      <c r="K907" s="61"/>
    </row>
    <row r="908" ht="12.75">
      <c r="K908" s="61"/>
    </row>
    <row r="909" ht="12.75">
      <c r="K909" s="61"/>
    </row>
    <row r="910" ht="12.75">
      <c r="K910" s="61"/>
    </row>
    <row r="911" ht="12.75">
      <c r="K911" s="61"/>
    </row>
    <row r="912" ht="12.75">
      <c r="K912" s="61"/>
    </row>
    <row r="913" ht="12.75">
      <c r="K913" s="61"/>
    </row>
    <row r="914" ht="12.75">
      <c r="K914" s="61"/>
    </row>
    <row r="915" ht="12.75">
      <c r="K915" s="61"/>
    </row>
    <row r="916" ht="12.75">
      <c r="K916" s="61"/>
    </row>
    <row r="917" ht="12.75">
      <c r="K917" s="61"/>
    </row>
    <row r="918" ht="12.75">
      <c r="K918" s="61"/>
    </row>
    <row r="919" ht="12.75">
      <c r="K919" s="61"/>
    </row>
    <row r="920" ht="12.75">
      <c r="K920" s="61"/>
    </row>
    <row r="921" ht="12.75">
      <c r="K921" s="61"/>
    </row>
    <row r="922" ht="12.75">
      <c r="K922" s="61"/>
    </row>
    <row r="923" ht="12.75">
      <c r="K923" s="61"/>
    </row>
  </sheetData>
  <sheetProtection/>
  <mergeCells count="11">
    <mergeCell ref="F6:F7"/>
    <mergeCell ref="G6:G7"/>
    <mergeCell ref="H6:H7"/>
    <mergeCell ref="A5:A7"/>
    <mergeCell ref="A2:J2"/>
    <mergeCell ref="D5:H5"/>
    <mergeCell ref="I5:J6"/>
    <mergeCell ref="C5:C7"/>
    <mergeCell ref="B5:B7"/>
    <mergeCell ref="D6:D7"/>
    <mergeCell ref="E6:E7"/>
  </mergeCells>
  <printOptions horizontalCentered="1"/>
  <pageMargins left="0.2362204724409449" right="0.15748031496062992" top="0.5118110236220472" bottom="0.3937007874015748" header="0.2362204724409449" footer="0.1968503937007874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8"/>
  <sheetViews>
    <sheetView view="pageBreakPreview" zoomScale="90" zoomScaleSheetLayoutView="90" zoomScalePageLayoutView="0" workbookViewId="0" topLeftCell="A1">
      <selection activeCell="A3" sqref="A3:A5"/>
    </sheetView>
  </sheetViews>
  <sheetFormatPr defaultColWidth="8.875" defaultRowHeight="12.75"/>
  <cols>
    <col min="1" max="1" width="63.00390625" style="42" customWidth="1"/>
    <col min="2" max="2" width="9.875" style="43" customWidth="1"/>
    <col min="3" max="3" width="12.875" style="43" customWidth="1"/>
    <col min="4" max="4" width="15.875" style="43" customWidth="1"/>
    <col min="5" max="5" width="16.125" style="43" customWidth="1"/>
    <col min="6" max="6" width="17.375" style="43" bestFit="1" customWidth="1"/>
    <col min="7" max="7" width="12.25390625" style="43" bestFit="1" customWidth="1"/>
    <col min="8" max="8" width="18.75390625" style="43" bestFit="1" customWidth="1"/>
    <col min="9" max="9" width="10.375" style="111" bestFit="1" customWidth="1"/>
    <col min="10" max="10" width="12.375" style="43" customWidth="1"/>
    <col min="11" max="11" width="8.875" style="43" customWidth="1"/>
    <col min="12" max="12" width="11.75390625" style="43" customWidth="1"/>
    <col min="13" max="16384" width="8.875" style="43" customWidth="1"/>
  </cols>
  <sheetData>
    <row r="1" spans="4:8" ht="21.75" customHeight="1">
      <c r="D1" s="51"/>
      <c r="E1" s="51"/>
      <c r="F1" s="51"/>
      <c r="G1" s="172"/>
      <c r="H1" s="172"/>
    </row>
    <row r="2" spans="1:10" ht="30.75" customHeight="1">
      <c r="A2" s="171" t="s">
        <v>106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5" customHeight="1">
      <c r="A3" s="175" t="s">
        <v>13</v>
      </c>
      <c r="B3" s="170" t="s">
        <v>1</v>
      </c>
      <c r="C3" s="165" t="s">
        <v>112</v>
      </c>
      <c r="D3" s="173" t="s">
        <v>76</v>
      </c>
      <c r="E3" s="173"/>
      <c r="F3" s="173"/>
      <c r="G3" s="173"/>
      <c r="H3" s="173"/>
      <c r="I3" s="165" t="s">
        <v>114</v>
      </c>
      <c r="J3" s="165"/>
    </row>
    <row r="4" spans="1:10" ht="46.5" customHeight="1">
      <c r="A4" s="175"/>
      <c r="B4" s="170"/>
      <c r="C4" s="165"/>
      <c r="D4" s="174" t="s">
        <v>75</v>
      </c>
      <c r="E4" s="174" t="s">
        <v>109</v>
      </c>
      <c r="F4" s="174" t="s">
        <v>113</v>
      </c>
      <c r="G4" s="174" t="s">
        <v>14</v>
      </c>
      <c r="H4" s="174" t="s">
        <v>74</v>
      </c>
      <c r="I4" s="165"/>
      <c r="J4" s="165"/>
    </row>
    <row r="5" spans="1:10" ht="20.25" customHeight="1">
      <c r="A5" s="175"/>
      <c r="B5" s="170"/>
      <c r="C5" s="165"/>
      <c r="D5" s="174"/>
      <c r="E5" s="174"/>
      <c r="F5" s="174"/>
      <c r="G5" s="174"/>
      <c r="H5" s="174"/>
      <c r="I5" s="144" t="s">
        <v>73</v>
      </c>
      <c r="J5" s="80" t="s">
        <v>0</v>
      </c>
    </row>
    <row r="6" spans="1:10" ht="15.75">
      <c r="A6" s="12" t="s">
        <v>4</v>
      </c>
      <c r="B6" s="12"/>
      <c r="C6" s="12"/>
      <c r="D6" s="50"/>
      <c r="E6" s="50"/>
      <c r="F6" s="50"/>
      <c r="G6" s="50"/>
      <c r="H6" s="50"/>
      <c r="I6" s="112"/>
      <c r="J6" s="81"/>
    </row>
    <row r="7" spans="1:10" ht="15.75">
      <c r="A7" s="14" t="s">
        <v>32</v>
      </c>
      <c r="B7" s="104" t="s">
        <v>35</v>
      </c>
      <c r="C7" s="127">
        <v>50962.195660000005</v>
      </c>
      <c r="D7" s="151">
        <v>49509.261</v>
      </c>
      <c r="E7" s="151">
        <v>45518.965000000004</v>
      </c>
      <c r="F7" s="151">
        <v>41500.76724</v>
      </c>
      <c r="G7" s="154">
        <f aca="true" t="shared" si="0" ref="G7:G20">F7/E7*100</f>
        <v>91.17247556046144</v>
      </c>
      <c r="H7" s="154">
        <f aca="true" t="shared" si="1" ref="H7:H38">F7-E7</f>
        <v>-4018.1977600000027</v>
      </c>
      <c r="I7" s="154">
        <f>SUM(F7-C7)/C7*100</f>
        <v>-18.56558238409307</v>
      </c>
      <c r="J7" s="154">
        <f>F7-C7</f>
        <v>-9461.428420000004</v>
      </c>
    </row>
    <row r="8" spans="1:10" ht="15.75">
      <c r="A8" s="14" t="s">
        <v>5</v>
      </c>
      <c r="B8" s="104" t="s">
        <v>33</v>
      </c>
      <c r="C8" s="126">
        <v>1495461.69077</v>
      </c>
      <c r="D8" s="151">
        <v>1470209.345</v>
      </c>
      <c r="E8" s="151">
        <v>1356161.082</v>
      </c>
      <c r="F8" s="151">
        <v>1168137.875</v>
      </c>
      <c r="G8" s="154">
        <f t="shared" si="0"/>
        <v>86.1356287615397</v>
      </c>
      <c r="H8" s="154">
        <f t="shared" si="1"/>
        <v>-188023.20699999994</v>
      </c>
      <c r="I8" s="154">
        <f aca="true" t="shared" si="2" ref="I8:I21">SUM(F8-C8)/C8*100</f>
        <v>-21.88781015189121</v>
      </c>
      <c r="J8" s="154">
        <f aca="true" t="shared" si="3" ref="J8:J21">F8-C8</f>
        <v>-327323.81577</v>
      </c>
    </row>
    <row r="9" spans="1:10" ht="15.75">
      <c r="A9" s="14" t="s">
        <v>6</v>
      </c>
      <c r="B9" s="104" t="s">
        <v>34</v>
      </c>
      <c r="C9" s="127">
        <v>415886.85336</v>
      </c>
      <c r="D9" s="151">
        <v>439021.166</v>
      </c>
      <c r="E9" s="151">
        <v>407788.234</v>
      </c>
      <c r="F9" s="151">
        <v>338832.2985</v>
      </c>
      <c r="G9" s="154">
        <f t="shared" si="0"/>
        <v>83.09025868068571</v>
      </c>
      <c r="H9" s="154">
        <f t="shared" si="1"/>
        <v>-68955.93550000002</v>
      </c>
      <c r="I9" s="154">
        <f t="shared" si="2"/>
        <v>-18.52776884805735</v>
      </c>
      <c r="J9" s="154">
        <f t="shared" si="3"/>
        <v>-77054.55486000003</v>
      </c>
    </row>
    <row r="10" spans="1:10" ht="17.25" customHeight="1">
      <c r="A10" s="14" t="s">
        <v>39</v>
      </c>
      <c r="B10" s="104" t="s">
        <v>36</v>
      </c>
      <c r="C10" s="127">
        <v>302197.7915599998</v>
      </c>
      <c r="D10" s="151">
        <v>288274.461</v>
      </c>
      <c r="E10" s="151">
        <v>264695.541</v>
      </c>
      <c r="F10" s="151">
        <v>174311.4737</v>
      </c>
      <c r="G10" s="154">
        <f t="shared" si="0"/>
        <v>65.85357389907826</v>
      </c>
      <c r="H10" s="154">
        <f t="shared" si="1"/>
        <v>-90384.06730000002</v>
      </c>
      <c r="I10" s="154">
        <f t="shared" si="2"/>
        <v>-42.31874667244504</v>
      </c>
      <c r="J10" s="154">
        <f t="shared" si="3"/>
        <v>-127886.3178599998</v>
      </c>
    </row>
    <row r="11" spans="1:10" ht="15.75">
      <c r="A11" s="14" t="s">
        <v>7</v>
      </c>
      <c r="B11" s="104" t="s">
        <v>37</v>
      </c>
      <c r="C11" s="127">
        <v>179143.99742999996</v>
      </c>
      <c r="D11" s="151">
        <v>169736.283</v>
      </c>
      <c r="E11" s="151">
        <v>156263.267</v>
      </c>
      <c r="F11" s="151">
        <v>145280.4601</v>
      </c>
      <c r="G11" s="154">
        <f t="shared" si="0"/>
        <v>92.97160035697961</v>
      </c>
      <c r="H11" s="154">
        <f t="shared" si="1"/>
        <v>-10982.806899999996</v>
      </c>
      <c r="I11" s="154">
        <f t="shared" si="2"/>
        <v>-18.90297069162591</v>
      </c>
      <c r="J11" s="154">
        <f t="shared" si="3"/>
        <v>-33863.53732999996</v>
      </c>
    </row>
    <row r="12" spans="1:10" ht="15.75">
      <c r="A12" s="14" t="s">
        <v>8</v>
      </c>
      <c r="B12" s="104" t="s">
        <v>38</v>
      </c>
      <c r="C12" s="127">
        <v>65792.58925</v>
      </c>
      <c r="D12" s="151">
        <v>64101.344</v>
      </c>
      <c r="E12" s="151">
        <v>59327.572</v>
      </c>
      <c r="F12" s="151">
        <v>54616.83641</v>
      </c>
      <c r="G12" s="154">
        <f t="shared" si="0"/>
        <v>92.05978699077725</v>
      </c>
      <c r="H12" s="154">
        <f t="shared" si="1"/>
        <v>-4710.735589999997</v>
      </c>
      <c r="I12" s="154">
        <f t="shared" si="2"/>
        <v>-16.98633990149582</v>
      </c>
      <c r="J12" s="154">
        <f t="shared" si="3"/>
        <v>-11175.752840000001</v>
      </c>
    </row>
    <row r="13" spans="1:10" ht="15.75">
      <c r="A13" s="44" t="s">
        <v>62</v>
      </c>
      <c r="B13" s="104" t="s">
        <v>61</v>
      </c>
      <c r="C13" s="152">
        <v>19073.483760000003</v>
      </c>
      <c r="D13" s="151">
        <v>28278.206</v>
      </c>
      <c r="E13" s="151">
        <v>28278.206</v>
      </c>
      <c r="F13" s="151">
        <v>28278.2021</v>
      </c>
      <c r="G13" s="154">
        <f t="shared" si="0"/>
        <v>99.99998620846033</v>
      </c>
      <c r="H13" s="154">
        <f t="shared" si="1"/>
        <v>-0.003899999999703141</v>
      </c>
      <c r="I13" s="154">
        <f t="shared" si="2"/>
        <v>48.25924018822241</v>
      </c>
      <c r="J13" s="154">
        <f t="shared" si="3"/>
        <v>9204.718339999996</v>
      </c>
    </row>
    <row r="14" spans="1:10" ht="15.75">
      <c r="A14" s="44" t="s">
        <v>41</v>
      </c>
      <c r="B14" s="104" t="s">
        <v>63</v>
      </c>
      <c r="C14" s="152">
        <v>158679.01063</v>
      </c>
      <c r="D14" s="151">
        <v>4966.304</v>
      </c>
      <c r="E14" s="151">
        <v>4966.304</v>
      </c>
      <c r="F14" s="151">
        <v>691.65743</v>
      </c>
      <c r="G14" s="154">
        <f t="shared" si="0"/>
        <v>13.927005475299135</v>
      </c>
      <c r="H14" s="154">
        <f t="shared" si="1"/>
        <v>-4274.64657</v>
      </c>
      <c r="I14" s="154">
        <f t="shared" si="2"/>
        <v>-99.56411536267215</v>
      </c>
      <c r="J14" s="154">
        <f t="shared" si="3"/>
        <v>-157987.3532</v>
      </c>
    </row>
    <row r="15" spans="1:10" ht="15.75">
      <c r="A15" s="14" t="s">
        <v>42</v>
      </c>
      <c r="B15" s="102">
        <v>8000</v>
      </c>
      <c r="C15" s="154">
        <f>SUM(C16:C21)</f>
        <v>47401.359580000004</v>
      </c>
      <c r="D15" s="154">
        <f>SUM(D16:D21)</f>
        <v>205717.477</v>
      </c>
      <c r="E15" s="154">
        <f>SUM(E16:E21)</f>
        <v>205644.344</v>
      </c>
      <c r="F15" s="154">
        <f>SUM(F16:F21)</f>
        <v>26853.83045</v>
      </c>
      <c r="G15" s="154">
        <f t="shared" si="0"/>
        <v>13.058385136038558</v>
      </c>
      <c r="H15" s="154">
        <f t="shared" si="1"/>
        <v>-178790.51355</v>
      </c>
      <c r="I15" s="154">
        <f t="shared" si="2"/>
        <v>-43.34797421859097</v>
      </c>
      <c r="J15" s="154">
        <f t="shared" si="3"/>
        <v>-20547.529130000003</v>
      </c>
    </row>
    <row r="16" spans="1:10" ht="31.5">
      <c r="A16" s="44" t="s">
        <v>58</v>
      </c>
      <c r="B16" s="102">
        <v>8110</v>
      </c>
      <c r="C16" s="152">
        <v>22888.951170000004</v>
      </c>
      <c r="D16" s="151">
        <v>27021.748</v>
      </c>
      <c r="E16" s="151">
        <v>27021.748</v>
      </c>
      <c r="F16" s="151">
        <v>18007.771630000003</v>
      </c>
      <c r="G16" s="154">
        <f t="shared" si="0"/>
        <v>66.64177176842891</v>
      </c>
      <c r="H16" s="154">
        <f t="shared" si="1"/>
        <v>-9013.976369999997</v>
      </c>
      <c r="I16" s="154">
        <f t="shared" si="2"/>
        <v>-21.325483652556546</v>
      </c>
      <c r="J16" s="154">
        <f t="shared" si="3"/>
        <v>-4881.179540000001</v>
      </c>
    </row>
    <row r="17" spans="1:10" ht="15.75">
      <c r="A17" s="44" t="s">
        <v>77</v>
      </c>
      <c r="B17" s="102">
        <v>8230</v>
      </c>
      <c r="C17" s="152">
        <v>235.2955</v>
      </c>
      <c r="D17" s="152"/>
      <c r="E17" s="152"/>
      <c r="F17" s="152"/>
      <c r="G17" s="154"/>
      <c r="H17" s="154">
        <f t="shared" si="1"/>
        <v>0</v>
      </c>
      <c r="I17" s="154">
        <f t="shared" si="2"/>
        <v>-100</v>
      </c>
      <c r="J17" s="154">
        <f t="shared" si="3"/>
        <v>-235.2955</v>
      </c>
    </row>
    <row r="18" spans="1:10" ht="15.75">
      <c r="A18" s="44" t="s">
        <v>59</v>
      </c>
      <c r="B18" s="102">
        <v>8240</v>
      </c>
      <c r="C18" s="154">
        <v>20958.225730000002</v>
      </c>
      <c r="D18" s="151">
        <v>71753.238</v>
      </c>
      <c r="E18" s="151">
        <v>71753.238</v>
      </c>
      <c r="F18" s="151">
        <v>8648.05882</v>
      </c>
      <c r="G18" s="154">
        <f t="shared" si="0"/>
        <v>12.05249973527327</v>
      </c>
      <c r="H18" s="154">
        <f t="shared" si="1"/>
        <v>-63105.17918</v>
      </c>
      <c r="I18" s="154">
        <f t="shared" si="2"/>
        <v>-58.73668443402151</v>
      </c>
      <c r="J18" s="154">
        <f t="shared" si="3"/>
        <v>-12310.166910000002</v>
      </c>
    </row>
    <row r="19" spans="1:10" ht="15.75">
      <c r="A19" s="45" t="s">
        <v>52</v>
      </c>
      <c r="B19" s="102">
        <v>8420</v>
      </c>
      <c r="C19" s="154">
        <v>394.61</v>
      </c>
      <c r="D19" s="151">
        <v>972</v>
      </c>
      <c r="E19" s="151">
        <v>972</v>
      </c>
      <c r="F19" s="151">
        <v>198</v>
      </c>
      <c r="G19" s="154">
        <f t="shared" si="0"/>
        <v>20.37037037037037</v>
      </c>
      <c r="H19" s="154">
        <f t="shared" si="1"/>
        <v>-774</v>
      </c>
      <c r="I19" s="154">
        <f t="shared" si="2"/>
        <v>-49.82387673905882</v>
      </c>
      <c r="J19" s="154">
        <f t="shared" si="3"/>
        <v>-196.61</v>
      </c>
    </row>
    <row r="20" spans="1:10" ht="15.75">
      <c r="A20" s="14" t="s">
        <v>51</v>
      </c>
      <c r="B20" s="102">
        <v>8710</v>
      </c>
      <c r="C20" s="156"/>
      <c r="D20" s="151">
        <v>105970.49100000001</v>
      </c>
      <c r="E20" s="151">
        <v>105897.35800000001</v>
      </c>
      <c r="F20" s="151">
        <v>0</v>
      </c>
      <c r="G20" s="154">
        <f t="shared" si="0"/>
        <v>0</v>
      </c>
      <c r="H20" s="154">
        <f t="shared" si="1"/>
        <v>-105897.35800000001</v>
      </c>
      <c r="I20" s="154"/>
      <c r="J20" s="154">
        <f t="shared" si="3"/>
        <v>0</v>
      </c>
    </row>
    <row r="21" spans="1:10" ht="63">
      <c r="A21" s="109" t="s">
        <v>98</v>
      </c>
      <c r="B21" s="102">
        <v>8746</v>
      </c>
      <c r="C21" s="154">
        <v>2924.27718</v>
      </c>
      <c r="D21" s="153"/>
      <c r="E21" s="153"/>
      <c r="F21" s="153"/>
      <c r="G21" s="154"/>
      <c r="H21" s="154">
        <f t="shared" si="1"/>
        <v>0</v>
      </c>
      <c r="I21" s="154">
        <f t="shared" si="2"/>
        <v>-100</v>
      </c>
      <c r="J21" s="154">
        <f t="shared" si="3"/>
        <v>-2924.27718</v>
      </c>
    </row>
    <row r="22" spans="1:10" ht="18" customHeight="1">
      <c r="A22" s="12" t="s">
        <v>9</v>
      </c>
      <c r="B22" s="98">
        <v>900201</v>
      </c>
      <c r="C22" s="155">
        <f>SUM(C7:C15)</f>
        <v>2734598.972</v>
      </c>
      <c r="D22" s="131">
        <f>SUM(D7:D15)</f>
        <v>2719813.8469999996</v>
      </c>
      <c r="E22" s="131">
        <f>SUM(E7:E15)</f>
        <v>2528643.5149999997</v>
      </c>
      <c r="F22" s="131">
        <f>SUM(F7:F15)</f>
        <v>1978503.40093</v>
      </c>
      <c r="G22" s="155">
        <f aca="true" t="shared" si="4" ref="G22:G39">F22/E22*100</f>
        <v>78.24366658223867</v>
      </c>
      <c r="H22" s="155">
        <f t="shared" si="1"/>
        <v>-550140.1140699997</v>
      </c>
      <c r="I22" s="155">
        <f aca="true" t="shared" si="5" ref="I22:I39">SUM(F22-C22)/C22*100</f>
        <v>-27.649230428731396</v>
      </c>
      <c r="J22" s="155">
        <f aca="true" t="shared" si="6" ref="J22:J39">F22-C22</f>
        <v>-756095.5710700001</v>
      </c>
    </row>
    <row r="23" spans="1:10" ht="18" customHeight="1">
      <c r="A23" s="44" t="s">
        <v>78</v>
      </c>
      <c r="B23" s="105">
        <v>9110</v>
      </c>
      <c r="C23" s="152">
        <v>5342</v>
      </c>
      <c r="D23" s="154"/>
      <c r="E23" s="154"/>
      <c r="F23" s="154"/>
      <c r="G23" s="154"/>
      <c r="H23" s="154">
        <f t="shared" si="1"/>
        <v>0</v>
      </c>
      <c r="I23" s="154">
        <f t="shared" si="5"/>
        <v>-100</v>
      </c>
      <c r="J23" s="154">
        <f t="shared" si="6"/>
        <v>-5342</v>
      </c>
    </row>
    <row r="24" spans="1:10" ht="63">
      <c r="A24" s="44" t="s">
        <v>101</v>
      </c>
      <c r="B24" s="105">
        <v>9130</v>
      </c>
      <c r="C24" s="152">
        <v>70435.806</v>
      </c>
      <c r="D24" s="154"/>
      <c r="E24" s="154"/>
      <c r="F24" s="154"/>
      <c r="G24" s="154"/>
      <c r="H24" s="154">
        <f t="shared" si="1"/>
        <v>0</v>
      </c>
      <c r="I24" s="154">
        <f t="shared" si="5"/>
        <v>-100</v>
      </c>
      <c r="J24" s="154">
        <f t="shared" si="6"/>
        <v>-70435.806</v>
      </c>
    </row>
    <row r="25" spans="1:10" ht="18" customHeight="1">
      <c r="A25" s="44" t="s">
        <v>69</v>
      </c>
      <c r="B25" s="105">
        <v>9150</v>
      </c>
      <c r="C25" s="152">
        <v>77402.35</v>
      </c>
      <c r="D25" s="151">
        <v>7761.262</v>
      </c>
      <c r="E25" s="151">
        <v>7761.262</v>
      </c>
      <c r="F25" s="151">
        <v>7761.262</v>
      </c>
      <c r="G25" s="154">
        <f t="shared" si="4"/>
        <v>100</v>
      </c>
      <c r="H25" s="154">
        <f t="shared" si="1"/>
        <v>0</v>
      </c>
      <c r="I25" s="154">
        <f t="shared" si="5"/>
        <v>-89.97283415813602</v>
      </c>
      <c r="J25" s="154">
        <f t="shared" si="6"/>
        <v>-69641.088</v>
      </c>
    </row>
    <row r="26" spans="1:10" ht="94.5" customHeight="1">
      <c r="A26" s="2" t="s">
        <v>84</v>
      </c>
      <c r="B26" s="105">
        <v>9160</v>
      </c>
      <c r="C26" s="152">
        <v>57236.6</v>
      </c>
      <c r="D26" s="152"/>
      <c r="E26" s="152"/>
      <c r="F26" s="152"/>
      <c r="G26" s="154"/>
      <c r="H26" s="154"/>
      <c r="I26" s="154">
        <f t="shared" si="5"/>
        <v>-100</v>
      </c>
      <c r="J26" s="154">
        <f t="shared" si="6"/>
        <v>-57236.6</v>
      </c>
    </row>
    <row r="27" spans="1:10" ht="63">
      <c r="A27" s="2" t="s">
        <v>56</v>
      </c>
      <c r="B27" s="105">
        <v>9210</v>
      </c>
      <c r="C27" s="157">
        <v>0</v>
      </c>
      <c r="D27" s="151">
        <v>8205.9</v>
      </c>
      <c r="E27" s="151">
        <v>8205.9</v>
      </c>
      <c r="F27" s="151">
        <v>0</v>
      </c>
      <c r="G27" s="154">
        <f t="shared" si="4"/>
        <v>0</v>
      </c>
      <c r="H27" s="154">
        <f t="shared" si="1"/>
        <v>-8205.9</v>
      </c>
      <c r="I27" s="154"/>
      <c r="J27" s="154">
        <f t="shared" si="6"/>
        <v>0</v>
      </c>
    </row>
    <row r="28" spans="1:10" ht="241.5" customHeight="1">
      <c r="A28" s="76" t="s">
        <v>85</v>
      </c>
      <c r="B28" s="105">
        <v>9241</v>
      </c>
      <c r="C28" s="158"/>
      <c r="D28" s="151">
        <v>15348.384</v>
      </c>
      <c r="E28" s="151">
        <v>15348.384</v>
      </c>
      <c r="F28" s="151">
        <v>15348.384</v>
      </c>
      <c r="G28" s="154">
        <f t="shared" si="4"/>
        <v>100</v>
      </c>
      <c r="H28" s="154">
        <f t="shared" si="1"/>
        <v>0</v>
      </c>
      <c r="I28" s="154"/>
      <c r="J28" s="154">
        <f t="shared" si="6"/>
        <v>15348.384</v>
      </c>
    </row>
    <row r="29" spans="1:10" ht="267.75" customHeight="1">
      <c r="A29" s="68" t="s">
        <v>96</v>
      </c>
      <c r="B29" s="105">
        <v>9242</v>
      </c>
      <c r="C29" s="158"/>
      <c r="D29" s="151">
        <v>55755.848</v>
      </c>
      <c r="E29" s="151">
        <v>55755.848</v>
      </c>
      <c r="F29" s="151">
        <v>54185.733</v>
      </c>
      <c r="G29" s="154">
        <f t="shared" si="4"/>
        <v>97.18394561948014</v>
      </c>
      <c r="H29" s="154">
        <f t="shared" si="1"/>
        <v>-1570.114999999998</v>
      </c>
      <c r="I29" s="154"/>
      <c r="J29" s="154">
        <f t="shared" si="6"/>
        <v>54185.733</v>
      </c>
    </row>
    <row r="30" spans="1:10" ht="180">
      <c r="A30" s="76" t="s">
        <v>86</v>
      </c>
      <c r="B30" s="105">
        <v>9243</v>
      </c>
      <c r="C30" s="158"/>
      <c r="D30" s="151">
        <v>5190.805</v>
      </c>
      <c r="E30" s="151">
        <v>5190.805</v>
      </c>
      <c r="F30" s="151">
        <v>5190.805</v>
      </c>
      <c r="G30" s="154">
        <f t="shared" si="4"/>
        <v>100</v>
      </c>
      <c r="H30" s="154">
        <f t="shared" si="1"/>
        <v>0</v>
      </c>
      <c r="I30" s="154"/>
      <c r="J30" s="154">
        <f t="shared" si="6"/>
        <v>5190.805</v>
      </c>
    </row>
    <row r="31" spans="1:10" ht="35.25" customHeight="1">
      <c r="A31" s="46" t="s">
        <v>46</v>
      </c>
      <c r="B31" s="102">
        <v>9310</v>
      </c>
      <c r="C31" s="152">
        <v>59784.456</v>
      </c>
      <c r="D31" s="151">
        <v>68077.196</v>
      </c>
      <c r="E31" s="151">
        <v>61202.148</v>
      </c>
      <c r="F31" s="151">
        <v>54732.289000000004</v>
      </c>
      <c r="G31" s="154">
        <f t="shared" si="4"/>
        <v>89.42870599901167</v>
      </c>
      <c r="H31" s="154">
        <f t="shared" si="1"/>
        <v>-6469.858999999997</v>
      </c>
      <c r="I31" s="154">
        <f t="shared" si="5"/>
        <v>-8.450636399535014</v>
      </c>
      <c r="J31" s="154">
        <f t="shared" si="6"/>
        <v>-5052.166999999994</v>
      </c>
    </row>
    <row r="32" spans="1:10" ht="47.25">
      <c r="A32" s="44" t="s">
        <v>70</v>
      </c>
      <c r="B32" s="102">
        <v>9314</v>
      </c>
      <c r="C32" s="158"/>
      <c r="D32" s="151">
        <v>34865</v>
      </c>
      <c r="E32" s="151">
        <v>34865</v>
      </c>
      <c r="F32" s="151">
        <v>33465</v>
      </c>
      <c r="G32" s="154">
        <f t="shared" si="4"/>
        <v>95.98451168793919</v>
      </c>
      <c r="H32" s="154">
        <f t="shared" si="1"/>
        <v>-1400</v>
      </c>
      <c r="I32" s="154"/>
      <c r="J32" s="154">
        <f t="shared" si="6"/>
        <v>33465</v>
      </c>
    </row>
    <row r="33" spans="1:10" ht="47.25">
      <c r="A33" s="46" t="s">
        <v>45</v>
      </c>
      <c r="B33" s="102">
        <v>9330</v>
      </c>
      <c r="C33" s="152">
        <v>18591.4</v>
      </c>
      <c r="D33" s="151">
        <v>15696.5</v>
      </c>
      <c r="E33" s="151">
        <v>14388</v>
      </c>
      <c r="F33" s="151">
        <v>14388</v>
      </c>
      <c r="G33" s="154">
        <f t="shared" si="4"/>
        <v>100</v>
      </c>
      <c r="H33" s="154">
        <f t="shared" si="1"/>
        <v>0</v>
      </c>
      <c r="I33" s="154">
        <f t="shared" si="5"/>
        <v>-22.6093785298579</v>
      </c>
      <c r="J33" s="154">
        <f t="shared" si="6"/>
        <v>-4203.4000000000015</v>
      </c>
    </row>
    <row r="34" spans="1:10" ht="63">
      <c r="A34" s="46" t="s">
        <v>104</v>
      </c>
      <c r="B34" s="102">
        <v>9560</v>
      </c>
      <c r="C34" s="152">
        <v>67843.1</v>
      </c>
      <c r="D34" s="151"/>
      <c r="E34" s="151"/>
      <c r="F34" s="151"/>
      <c r="G34" s="154"/>
      <c r="H34" s="154">
        <f t="shared" si="1"/>
        <v>0</v>
      </c>
      <c r="I34" s="154">
        <f t="shared" si="5"/>
        <v>-100</v>
      </c>
      <c r="J34" s="154">
        <f t="shared" si="6"/>
        <v>-67843.1</v>
      </c>
    </row>
    <row r="35" spans="1:10" ht="47.25">
      <c r="A35" s="46" t="s">
        <v>97</v>
      </c>
      <c r="B35" s="102">
        <v>9430</v>
      </c>
      <c r="C35" s="159"/>
      <c r="D35" s="151">
        <v>1456.633</v>
      </c>
      <c r="E35" s="151">
        <v>1456.633</v>
      </c>
      <c r="F35" s="151">
        <v>1456.633</v>
      </c>
      <c r="G35" s="154">
        <f t="shared" si="4"/>
        <v>100</v>
      </c>
      <c r="H35" s="154">
        <f t="shared" si="1"/>
        <v>0</v>
      </c>
      <c r="I35" s="154"/>
      <c r="J35" s="154">
        <f t="shared" si="6"/>
        <v>1456.633</v>
      </c>
    </row>
    <row r="36" spans="1:10" ht="18" customHeight="1">
      <c r="A36" s="44" t="s">
        <v>57</v>
      </c>
      <c r="B36" s="102">
        <v>9770</v>
      </c>
      <c r="C36" s="152">
        <v>4050</v>
      </c>
      <c r="D36" s="151">
        <v>15932.566</v>
      </c>
      <c r="E36" s="151">
        <v>15932.566</v>
      </c>
      <c r="F36" s="151">
        <v>12355.218640000001</v>
      </c>
      <c r="G36" s="154">
        <f t="shared" si="4"/>
        <v>77.5469478048922</v>
      </c>
      <c r="H36" s="154">
        <f t="shared" si="1"/>
        <v>-3577.3473599999998</v>
      </c>
      <c r="I36" s="154" t="s">
        <v>121</v>
      </c>
      <c r="J36" s="154">
        <f t="shared" si="6"/>
        <v>8305.218640000001</v>
      </c>
    </row>
    <row r="37" spans="1:10" ht="31.5">
      <c r="A37" s="2" t="s">
        <v>60</v>
      </c>
      <c r="B37" s="102">
        <v>9800</v>
      </c>
      <c r="C37" s="152">
        <v>82492.42986</v>
      </c>
      <c r="D37" s="151">
        <v>148005.42500000002</v>
      </c>
      <c r="E37" s="151">
        <v>148005.42500000002</v>
      </c>
      <c r="F37" s="151">
        <v>142928.48722</v>
      </c>
      <c r="G37" s="154">
        <f t="shared" si="4"/>
        <v>96.56976237188603</v>
      </c>
      <c r="H37" s="154">
        <f t="shared" si="1"/>
        <v>-5076.9377800000075</v>
      </c>
      <c r="I37" s="154">
        <f t="shared" si="5"/>
        <v>73.2625496213017</v>
      </c>
      <c r="J37" s="154">
        <f t="shared" si="6"/>
        <v>60436.057360000006</v>
      </c>
    </row>
    <row r="38" spans="1:10" ht="47.25">
      <c r="A38" s="44" t="s">
        <v>79</v>
      </c>
      <c r="B38" s="102">
        <v>9810</v>
      </c>
      <c r="C38" s="152">
        <v>15723</v>
      </c>
      <c r="D38" s="152"/>
      <c r="E38" s="152"/>
      <c r="F38" s="152"/>
      <c r="G38" s="154"/>
      <c r="H38" s="154">
        <f t="shared" si="1"/>
        <v>0</v>
      </c>
      <c r="I38" s="154">
        <f t="shared" si="5"/>
        <v>-100</v>
      </c>
      <c r="J38" s="154">
        <f t="shared" si="6"/>
        <v>-15723</v>
      </c>
    </row>
    <row r="39" spans="1:10" ht="20.25" customHeight="1">
      <c r="A39" s="47" t="s">
        <v>10</v>
      </c>
      <c r="B39" s="106">
        <v>900203</v>
      </c>
      <c r="C39" s="155">
        <f>SUM(C22:C38)</f>
        <v>3193500.11386</v>
      </c>
      <c r="D39" s="131">
        <f>SUM(D22:D37)</f>
        <v>3096109.3659999995</v>
      </c>
      <c r="E39" s="131">
        <f>SUM(E22:E37)</f>
        <v>2896755.486</v>
      </c>
      <c r="F39" s="131">
        <f>SUM(F22:F37)</f>
        <v>2320315.2127900003</v>
      </c>
      <c r="G39" s="155">
        <f t="shared" si="4"/>
        <v>80.10048566418769</v>
      </c>
      <c r="H39" s="155">
        <f>F39-E39</f>
        <v>-576440.2732099998</v>
      </c>
      <c r="I39" s="155">
        <f t="shared" si="5"/>
        <v>-27.342566774315113</v>
      </c>
      <c r="J39" s="155">
        <f t="shared" si="6"/>
        <v>-873184.9010699997</v>
      </c>
    </row>
    <row r="40" spans="1:10" ht="33.75" customHeight="1">
      <c r="A40" s="110" t="s">
        <v>30</v>
      </c>
      <c r="B40" s="105">
        <v>900300</v>
      </c>
      <c r="C40" s="154">
        <f>C39-'доходи з ф'!C39</f>
        <v>-56925.30203000037</v>
      </c>
      <c r="D40" s="154">
        <f>D39-'доходи з ф'!D39</f>
        <v>-41828.292000000365</v>
      </c>
      <c r="E40" s="154">
        <f>E39-'доходи з ф'!E39</f>
        <v>-41428.292000000365</v>
      </c>
      <c r="F40" s="154">
        <f>F39-'доходи з ф'!F39</f>
        <v>-667174.0954100001</v>
      </c>
      <c r="G40" s="154"/>
      <c r="H40" s="154"/>
      <c r="I40" s="155"/>
      <c r="J40" s="154"/>
    </row>
    <row r="41" spans="1:10" ht="15.75">
      <c r="A41" s="49"/>
      <c r="B41" s="20"/>
      <c r="C41" s="20"/>
      <c r="D41" s="150"/>
      <c r="E41" s="150"/>
      <c r="G41" s="20"/>
      <c r="H41" s="19"/>
      <c r="I41" s="113"/>
      <c r="J41" s="90"/>
    </row>
    <row r="42" spans="1:9" ht="15.75">
      <c r="A42" s="49"/>
      <c r="B42" s="20"/>
      <c r="D42" s="161"/>
      <c r="E42" s="161"/>
      <c r="F42" s="161"/>
      <c r="I42" s="43"/>
    </row>
    <row r="43" spans="1:7" ht="12.75">
      <c r="A43" s="82"/>
      <c r="B43" s="8"/>
      <c r="C43" s="8"/>
      <c r="D43" s="8"/>
      <c r="E43" s="8"/>
      <c r="F43" s="8"/>
      <c r="G43" s="8"/>
    </row>
    <row r="44" spans="1:7" ht="12.75">
      <c r="A44" s="82"/>
      <c r="B44" s="8"/>
      <c r="C44" s="8"/>
      <c r="D44" s="8"/>
      <c r="E44" s="8"/>
      <c r="F44" s="8"/>
      <c r="G44" s="8"/>
    </row>
    <row r="45" spans="1:7" ht="12.75">
      <c r="A45" s="82"/>
      <c r="B45" s="8"/>
      <c r="C45" s="8"/>
      <c r="D45" s="8"/>
      <c r="E45" s="8"/>
      <c r="F45" s="8"/>
      <c r="G45" s="8"/>
    </row>
    <row r="46" spans="1:7" ht="12.75">
      <c r="A46" s="82"/>
      <c r="B46" s="8"/>
      <c r="C46" s="8"/>
      <c r="D46" s="8"/>
      <c r="E46" s="8"/>
      <c r="F46" s="8"/>
      <c r="G46" s="8"/>
    </row>
    <row r="47" spans="1:7" ht="12.75">
      <c r="A47" s="82"/>
      <c r="B47" s="8"/>
      <c r="C47" s="8"/>
      <c r="D47" s="8"/>
      <c r="E47" s="8"/>
      <c r="F47" s="8"/>
      <c r="G47" s="8"/>
    </row>
    <row r="48" spans="1:7" ht="12.75">
      <c r="A48" s="82"/>
      <c r="B48" s="8"/>
      <c r="C48" s="8"/>
      <c r="D48" s="8"/>
      <c r="E48" s="8"/>
      <c r="F48" s="8"/>
      <c r="G48" s="8"/>
    </row>
  </sheetData>
  <sheetProtection/>
  <mergeCells count="12">
    <mergeCell ref="D4:D5"/>
    <mergeCell ref="A3:A5"/>
    <mergeCell ref="B3:B5"/>
    <mergeCell ref="C3:C5"/>
    <mergeCell ref="A2:J2"/>
    <mergeCell ref="G1:H1"/>
    <mergeCell ref="D3:H3"/>
    <mergeCell ref="I3:J4"/>
    <mergeCell ref="H4:H5"/>
    <mergeCell ref="G4:G5"/>
    <mergeCell ref="F4:F5"/>
    <mergeCell ref="E4:E5"/>
  </mergeCells>
  <conditionalFormatting sqref="C35 C23">
    <cfRule type="expression" priority="188" dxfId="45" stopIfTrue="1">
      <formula>ES23=1</formula>
    </cfRule>
  </conditionalFormatting>
  <conditionalFormatting sqref="D32:D34">
    <cfRule type="expression" priority="139" dxfId="45" stopIfTrue="1">
      <formula>A32=1</formula>
    </cfRule>
  </conditionalFormatting>
  <conditionalFormatting sqref="D8:D14">
    <cfRule type="expression" priority="177" dxfId="45" stopIfTrue="1">
      <formula>A8=1</formula>
    </cfRule>
  </conditionalFormatting>
  <conditionalFormatting sqref="E8:E14">
    <cfRule type="expression" priority="178" dxfId="45" stopIfTrue="1">
      <formula>A8=1</formula>
    </cfRule>
  </conditionalFormatting>
  <conditionalFormatting sqref="F8:F14">
    <cfRule type="expression" priority="179" dxfId="45" stopIfTrue="1">
      <formula>A8=1</formula>
    </cfRule>
  </conditionalFormatting>
  <conditionalFormatting sqref="D27">
    <cfRule type="expression" priority="148" dxfId="45" stopIfTrue="1">
      <formula>A27=1</formula>
    </cfRule>
  </conditionalFormatting>
  <conditionalFormatting sqref="E27">
    <cfRule type="expression" priority="149" dxfId="45" stopIfTrue="1">
      <formula>A27=1</formula>
    </cfRule>
  </conditionalFormatting>
  <conditionalFormatting sqref="D16">
    <cfRule type="expression" priority="167" dxfId="45" stopIfTrue="1">
      <formula>A16=1</formula>
    </cfRule>
  </conditionalFormatting>
  <conditionalFormatting sqref="E16">
    <cfRule type="expression" priority="168" dxfId="45" stopIfTrue="1">
      <formula>A16=1</formula>
    </cfRule>
  </conditionalFormatting>
  <conditionalFormatting sqref="F16">
    <cfRule type="expression" priority="169" dxfId="45" stopIfTrue="1">
      <formula>A16=1</formula>
    </cfRule>
  </conditionalFormatting>
  <conditionalFormatting sqref="D18:D19">
    <cfRule type="expression" priority="164" dxfId="45" stopIfTrue="1">
      <formula>A18=1</formula>
    </cfRule>
  </conditionalFormatting>
  <conditionalFormatting sqref="E18:E19">
    <cfRule type="expression" priority="165" dxfId="45" stopIfTrue="1">
      <formula>A18=1</formula>
    </cfRule>
  </conditionalFormatting>
  <conditionalFormatting sqref="F18:F19">
    <cfRule type="expression" priority="166" dxfId="45" stopIfTrue="1">
      <formula>A18=1</formula>
    </cfRule>
  </conditionalFormatting>
  <conditionalFormatting sqref="D20:D21">
    <cfRule type="expression" priority="161" dxfId="45" stopIfTrue="1">
      <formula>A20=1</formula>
    </cfRule>
  </conditionalFormatting>
  <conditionalFormatting sqref="E20:E21">
    <cfRule type="expression" priority="162" dxfId="45" stopIfTrue="1">
      <formula>A20=1</formula>
    </cfRule>
  </conditionalFormatting>
  <conditionalFormatting sqref="F20:F21">
    <cfRule type="expression" priority="163" dxfId="45" stopIfTrue="1">
      <formula>A20=1</formula>
    </cfRule>
  </conditionalFormatting>
  <conditionalFormatting sqref="D25">
    <cfRule type="expression" priority="151" dxfId="45" stopIfTrue="1">
      <formula>A25=1</formula>
    </cfRule>
  </conditionalFormatting>
  <conditionalFormatting sqref="E25">
    <cfRule type="expression" priority="152" dxfId="45" stopIfTrue="1">
      <formula>A25=1</formula>
    </cfRule>
  </conditionalFormatting>
  <conditionalFormatting sqref="F25">
    <cfRule type="expression" priority="153" dxfId="45" stopIfTrue="1">
      <formula>A25=1</formula>
    </cfRule>
  </conditionalFormatting>
  <conditionalFormatting sqref="F27">
    <cfRule type="expression" priority="150" dxfId="45" stopIfTrue="1">
      <formula>A27=1</formula>
    </cfRule>
  </conditionalFormatting>
  <conditionalFormatting sqref="D28:D30">
    <cfRule type="expression" priority="145" dxfId="45" stopIfTrue="1">
      <formula>A28=1</formula>
    </cfRule>
  </conditionalFormatting>
  <conditionalFormatting sqref="E28:E30">
    <cfRule type="expression" priority="146" dxfId="45" stopIfTrue="1">
      <formula>A28=1</formula>
    </cfRule>
  </conditionalFormatting>
  <conditionalFormatting sqref="F28:F30">
    <cfRule type="expression" priority="147" dxfId="45" stopIfTrue="1">
      <formula>A28=1</formula>
    </cfRule>
  </conditionalFormatting>
  <conditionalFormatting sqref="D31">
    <cfRule type="expression" priority="142" dxfId="45" stopIfTrue="1">
      <formula>A31=1</formula>
    </cfRule>
  </conditionalFormatting>
  <conditionalFormatting sqref="E31">
    <cfRule type="expression" priority="143" dxfId="45" stopIfTrue="1">
      <formula>A31=1</formula>
    </cfRule>
  </conditionalFormatting>
  <conditionalFormatting sqref="F31">
    <cfRule type="expression" priority="144" dxfId="45" stopIfTrue="1">
      <formula>A31=1</formula>
    </cfRule>
  </conditionalFormatting>
  <conditionalFormatting sqref="E32:E34">
    <cfRule type="expression" priority="140" dxfId="45" stopIfTrue="1">
      <formula>A32=1</formula>
    </cfRule>
  </conditionalFormatting>
  <conditionalFormatting sqref="F32:F34">
    <cfRule type="expression" priority="141" dxfId="45" stopIfTrue="1">
      <formula>A32=1</formula>
    </cfRule>
  </conditionalFormatting>
  <conditionalFormatting sqref="D35">
    <cfRule type="expression" priority="136" dxfId="45" stopIfTrue="1">
      <formula>A35=1</formula>
    </cfRule>
  </conditionalFormatting>
  <conditionalFormatting sqref="E35">
    <cfRule type="expression" priority="137" dxfId="45" stopIfTrue="1">
      <formula>A35=1</formula>
    </cfRule>
  </conditionalFormatting>
  <conditionalFormatting sqref="F35">
    <cfRule type="expression" priority="138" dxfId="45" stopIfTrue="1">
      <formula>A35=1</formula>
    </cfRule>
  </conditionalFormatting>
  <conditionalFormatting sqref="D36">
    <cfRule type="expression" priority="133" dxfId="45" stopIfTrue="1">
      <formula>A36=1</formula>
    </cfRule>
  </conditionalFormatting>
  <conditionalFormatting sqref="E36">
    <cfRule type="expression" priority="134" dxfId="45" stopIfTrue="1">
      <formula>A36=1</formula>
    </cfRule>
  </conditionalFormatting>
  <conditionalFormatting sqref="F36">
    <cfRule type="expression" priority="135" dxfId="45" stopIfTrue="1">
      <formula>A36=1</formula>
    </cfRule>
  </conditionalFormatting>
  <conditionalFormatting sqref="D37">
    <cfRule type="expression" priority="130" dxfId="45" stopIfTrue="1">
      <formula>A37=1</formula>
    </cfRule>
  </conditionalFormatting>
  <conditionalFormatting sqref="E37">
    <cfRule type="expression" priority="131" dxfId="45" stopIfTrue="1">
      <formula>A37=1</formula>
    </cfRule>
  </conditionalFormatting>
  <conditionalFormatting sqref="F37">
    <cfRule type="expression" priority="132" dxfId="45" stopIfTrue="1">
      <formula>A37=1</formula>
    </cfRule>
  </conditionalFormatting>
  <conditionalFormatting sqref="D7">
    <cfRule type="expression" priority="127" dxfId="45" stopIfTrue="1">
      <formula>A7=1</formula>
    </cfRule>
  </conditionalFormatting>
  <conditionalFormatting sqref="E7">
    <cfRule type="expression" priority="128" dxfId="45" stopIfTrue="1">
      <formula>A7=1</formula>
    </cfRule>
  </conditionalFormatting>
  <conditionalFormatting sqref="F7">
    <cfRule type="expression" priority="129" dxfId="45" stopIfTrue="1">
      <formula>A7=1</formula>
    </cfRule>
  </conditionalFormatting>
  <conditionalFormatting sqref="C11:C14">
    <cfRule type="expression" priority="122" dxfId="45" stopIfTrue="1">
      <formula>A11=1</formula>
    </cfRule>
  </conditionalFormatting>
  <conditionalFormatting sqref="C36:C38 C31 C33 C24:C26">
    <cfRule type="expression" priority="87" dxfId="45" stopIfTrue="1">
      <formula>EV24=1</formula>
    </cfRule>
  </conditionalFormatting>
  <conditionalFormatting sqref="C16:C17">
    <cfRule type="expression" priority="40" dxfId="45" stopIfTrue="1">
      <formula>A16=1</formula>
    </cfRule>
  </conditionalFormatting>
  <conditionalFormatting sqref="C34">
    <cfRule type="expression" priority="38" dxfId="45" stopIfTrue="1">
      <formula>EV34=1</formula>
    </cfRule>
  </conditionalFormatting>
  <conditionalFormatting sqref="C8">
    <cfRule type="expression" priority="1" dxfId="45" stopIfTrue="1">
      <formula>A10=1</formula>
    </cfRule>
  </conditionalFormatting>
  <printOptions/>
  <pageMargins left="0.5511811023622047" right="0.1968503937007874" top="0.5905511811023623" bottom="0.3937007874015748" header="0.15748031496062992" footer="0.1968503937007874"/>
  <pageSetup fitToHeight="4" fitToWidth="1" horizontalDpi="600" verticalDpi="600" orientation="landscape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62"/>
  <sheetViews>
    <sheetView view="pageBreakPreview" zoomScale="90" zoomScaleSheetLayoutView="90" zoomScalePageLayoutView="0" workbookViewId="0" topLeftCell="A1">
      <selection activeCell="B8" sqref="B8:J24"/>
    </sheetView>
  </sheetViews>
  <sheetFormatPr defaultColWidth="9.00390625" defaultRowHeight="12.75"/>
  <cols>
    <col min="1" max="1" width="44.375" style="6" customWidth="1"/>
    <col min="2" max="2" width="10.625" style="6" customWidth="1"/>
    <col min="3" max="3" width="13.875" style="145" customWidth="1"/>
    <col min="4" max="5" width="15.375" style="145" customWidth="1"/>
    <col min="6" max="6" width="15.625" style="145" customWidth="1"/>
    <col min="7" max="7" width="15.375" style="145" bestFit="1" customWidth="1"/>
    <col min="8" max="8" width="13.625" style="145" customWidth="1"/>
    <col min="9" max="9" width="11.625" style="145" bestFit="1" customWidth="1"/>
    <col min="10" max="10" width="11.875" style="145" bestFit="1" customWidth="1"/>
    <col min="11" max="16384" width="9.125" style="6" customWidth="1"/>
  </cols>
  <sheetData>
    <row r="1" spans="7:8" ht="12.75">
      <c r="G1" s="177"/>
      <c r="H1" s="177"/>
    </row>
    <row r="2" spans="1:10" ht="20.25">
      <c r="A2" s="166" t="s">
        <v>128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.75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9.5" customHeight="1">
      <c r="A4" s="21"/>
      <c r="B4" s="22"/>
      <c r="C4" s="139"/>
      <c r="D4" s="139"/>
      <c r="E4" s="139"/>
      <c r="F4" s="139"/>
      <c r="G4" s="139"/>
      <c r="H4" s="139"/>
      <c r="I4" s="139"/>
      <c r="J4" s="149"/>
    </row>
    <row r="5" spans="1:10" ht="33.75" customHeight="1">
      <c r="A5" s="165" t="s">
        <v>13</v>
      </c>
      <c r="B5" s="169" t="s">
        <v>1</v>
      </c>
      <c r="C5" s="168" t="s">
        <v>108</v>
      </c>
      <c r="D5" s="167" t="s">
        <v>76</v>
      </c>
      <c r="E5" s="167"/>
      <c r="F5" s="167"/>
      <c r="G5" s="167"/>
      <c r="H5" s="167"/>
      <c r="I5" s="168" t="s">
        <v>115</v>
      </c>
      <c r="J5" s="168"/>
    </row>
    <row r="6" spans="1:10" ht="72" customHeight="1">
      <c r="A6" s="165"/>
      <c r="B6" s="169"/>
      <c r="C6" s="168"/>
      <c r="D6" s="164" t="s">
        <v>75</v>
      </c>
      <c r="E6" s="164" t="s">
        <v>109</v>
      </c>
      <c r="F6" s="164" t="s">
        <v>110</v>
      </c>
      <c r="G6" s="164" t="s">
        <v>14</v>
      </c>
      <c r="H6" s="164" t="s">
        <v>74</v>
      </c>
      <c r="I6" s="168"/>
      <c r="J6" s="168"/>
    </row>
    <row r="7" spans="1:10" ht="21.75" customHeight="1">
      <c r="A7" s="165"/>
      <c r="B7" s="169"/>
      <c r="C7" s="168"/>
      <c r="D7" s="164"/>
      <c r="E7" s="164"/>
      <c r="F7" s="164"/>
      <c r="G7" s="164"/>
      <c r="H7" s="164"/>
      <c r="I7" s="130" t="s">
        <v>73</v>
      </c>
      <c r="J7" s="140" t="s">
        <v>0</v>
      </c>
    </row>
    <row r="8" spans="1:10" ht="30.75" customHeight="1">
      <c r="A8" s="12" t="s">
        <v>17</v>
      </c>
      <c r="B8" s="101"/>
      <c r="C8" s="101"/>
      <c r="D8" s="95"/>
      <c r="E8" s="95"/>
      <c r="F8" s="95"/>
      <c r="G8" s="95"/>
      <c r="H8" s="95"/>
      <c r="I8" s="95">
        <f>IF(D8=0,"",#REF!/D8*100)</f>
      </c>
      <c r="J8" s="95"/>
    </row>
    <row r="9" spans="1:10" ht="21.75" customHeight="1">
      <c r="A9" s="11" t="s">
        <v>18</v>
      </c>
      <c r="B9" s="97"/>
      <c r="C9" s="97"/>
      <c r="D9" s="96"/>
      <c r="E9" s="96"/>
      <c r="F9" s="96"/>
      <c r="G9" s="96"/>
      <c r="H9" s="96"/>
      <c r="I9" s="95"/>
      <c r="J9" s="95"/>
    </row>
    <row r="10" spans="1:10" ht="15.75">
      <c r="A10" s="66" t="s">
        <v>29</v>
      </c>
      <c r="B10" s="102">
        <v>19010000</v>
      </c>
      <c r="C10" s="122">
        <v>43618.521609999996</v>
      </c>
      <c r="D10" s="123">
        <v>22509.8</v>
      </c>
      <c r="E10" s="123">
        <v>22124.52</v>
      </c>
      <c r="F10" s="123">
        <v>25428.9837</v>
      </c>
      <c r="G10" s="123">
        <f>F10/E10*100</f>
        <v>114.93575318244194</v>
      </c>
      <c r="H10" s="123">
        <f aca="true" t="shared" si="0" ref="H10:H24">F10-E10</f>
        <v>3304.4637000000002</v>
      </c>
      <c r="I10" s="123">
        <f aca="true" t="shared" si="1" ref="I10:I16">SUM(F10-C10)/C10*100</f>
        <v>-41.701408572797334</v>
      </c>
      <c r="J10" s="123">
        <f aca="true" t="shared" si="2" ref="J10:J24">F10-C10</f>
        <v>-18189.537909999995</v>
      </c>
    </row>
    <row r="11" spans="1:10" ht="45" customHeight="1">
      <c r="A11" s="68" t="s">
        <v>43</v>
      </c>
      <c r="B11" s="102">
        <v>21110000</v>
      </c>
      <c r="C11" s="122">
        <v>169.22379</v>
      </c>
      <c r="D11" s="122">
        <v>0</v>
      </c>
      <c r="E11" s="122">
        <v>0</v>
      </c>
      <c r="F11" s="122">
        <v>1.67551</v>
      </c>
      <c r="G11" s="123"/>
      <c r="H11" s="123">
        <f t="shared" si="0"/>
        <v>1.67551</v>
      </c>
      <c r="I11" s="123">
        <f t="shared" si="1"/>
        <v>-99.00988507585133</v>
      </c>
      <c r="J11" s="123">
        <f t="shared" si="2"/>
        <v>-167.54828</v>
      </c>
    </row>
    <row r="12" spans="1:10" ht="15.75">
      <c r="A12" s="66" t="s">
        <v>15</v>
      </c>
      <c r="B12" s="102">
        <v>24060000</v>
      </c>
      <c r="C12" s="122">
        <v>255.97870999999998</v>
      </c>
      <c r="D12" s="123">
        <v>60</v>
      </c>
      <c r="E12" s="123">
        <v>50</v>
      </c>
      <c r="F12" s="123">
        <v>230.18379000000002</v>
      </c>
      <c r="G12" s="123" t="s">
        <v>118</v>
      </c>
      <c r="H12" s="123">
        <f t="shared" si="0"/>
        <v>180.18379000000002</v>
      </c>
      <c r="I12" s="123">
        <f t="shared" si="1"/>
        <v>-10.076978667483699</v>
      </c>
      <c r="J12" s="123">
        <f t="shared" si="2"/>
        <v>-25.794919999999962</v>
      </c>
    </row>
    <row r="13" spans="1:10" ht="78.75">
      <c r="A13" s="68" t="s">
        <v>87</v>
      </c>
      <c r="B13" s="102">
        <v>24110900</v>
      </c>
      <c r="C13" s="122">
        <v>5.26908</v>
      </c>
      <c r="D13" s="123">
        <v>7.408</v>
      </c>
      <c r="E13" s="123">
        <v>5.642</v>
      </c>
      <c r="F13" s="123">
        <v>4.41358</v>
      </c>
      <c r="G13" s="123">
        <f aca="true" t="shared" si="3" ref="G13:G24">F13/E13*100</f>
        <v>78.2272243885147</v>
      </c>
      <c r="H13" s="123">
        <f t="shared" si="0"/>
        <v>-1.2284200000000007</v>
      </c>
      <c r="I13" s="123">
        <f t="shared" si="1"/>
        <v>-16.236230992886806</v>
      </c>
      <c r="J13" s="123">
        <f t="shared" si="2"/>
        <v>-0.8555000000000001</v>
      </c>
    </row>
    <row r="14" spans="1:10" ht="141" customHeight="1">
      <c r="A14" s="68" t="s">
        <v>54</v>
      </c>
      <c r="B14" s="102">
        <v>24111200</v>
      </c>
      <c r="C14" s="122">
        <v>3.6575100000000003</v>
      </c>
      <c r="D14" s="123">
        <v>20.12</v>
      </c>
      <c r="E14" s="123">
        <v>15.291</v>
      </c>
      <c r="F14" s="123">
        <v>0</v>
      </c>
      <c r="G14" s="123">
        <f t="shared" si="3"/>
        <v>0</v>
      </c>
      <c r="H14" s="123">
        <f t="shared" si="0"/>
        <v>-15.291</v>
      </c>
      <c r="I14" s="123">
        <f t="shared" si="1"/>
        <v>-100</v>
      </c>
      <c r="J14" s="123">
        <f t="shared" si="2"/>
        <v>-3.6575100000000003</v>
      </c>
    </row>
    <row r="15" spans="1:10" s="24" customFormat="1" ht="15.75">
      <c r="A15" s="69" t="s">
        <v>19</v>
      </c>
      <c r="B15" s="102">
        <v>25000000</v>
      </c>
      <c r="C15" s="122">
        <v>105505.52587</v>
      </c>
      <c r="D15" s="123">
        <v>124063.559</v>
      </c>
      <c r="E15" s="123">
        <v>113724.92908</v>
      </c>
      <c r="F15" s="123">
        <v>133056.64518</v>
      </c>
      <c r="G15" s="123">
        <f t="shared" si="3"/>
        <v>116.99866182057679</v>
      </c>
      <c r="H15" s="123">
        <f t="shared" si="0"/>
        <v>19331.71609999999</v>
      </c>
      <c r="I15" s="123">
        <f t="shared" si="1"/>
        <v>26.113437265785933</v>
      </c>
      <c r="J15" s="123">
        <f t="shared" si="2"/>
        <v>27551.119309999995</v>
      </c>
    </row>
    <row r="16" spans="1:11" s="24" customFormat="1" ht="15.75">
      <c r="A16" s="70" t="s">
        <v>2</v>
      </c>
      <c r="B16" s="103"/>
      <c r="C16" s="131">
        <f>SUM(C10:C15)</f>
        <v>149558.17657</v>
      </c>
      <c r="D16" s="131">
        <f>SUM(D10:D15)</f>
        <v>146660.887</v>
      </c>
      <c r="E16" s="131">
        <f>SUM(E10:E15)</f>
        <v>135920.38208</v>
      </c>
      <c r="F16" s="131">
        <f>SUM(F10:F15)</f>
        <v>158721.90175999998</v>
      </c>
      <c r="G16" s="131">
        <f t="shared" si="3"/>
        <v>116.77564419041984</v>
      </c>
      <c r="H16" s="131">
        <f t="shared" si="0"/>
        <v>22801.51967999997</v>
      </c>
      <c r="I16" s="131">
        <f t="shared" si="1"/>
        <v>6.1271977234296715</v>
      </c>
      <c r="J16" s="131">
        <f t="shared" si="2"/>
        <v>9163.725189999968</v>
      </c>
      <c r="K16" s="6"/>
    </row>
    <row r="17" spans="1:11" s="24" customFormat="1" ht="15.75">
      <c r="A17" s="66" t="s">
        <v>3</v>
      </c>
      <c r="B17" s="102">
        <v>40000000</v>
      </c>
      <c r="C17" s="123">
        <f>SUM(C18:C23)</f>
        <v>162517.52477</v>
      </c>
      <c r="D17" s="123">
        <f>SUM(D18:D23)</f>
        <v>1673852.3069999998</v>
      </c>
      <c r="E17" s="123">
        <f>SUM(E18:E23)</f>
        <v>1588889.158</v>
      </c>
      <c r="F17" s="123">
        <f>SUM(F18:F23)</f>
        <v>1518724.848</v>
      </c>
      <c r="G17" s="123">
        <f t="shared" si="3"/>
        <v>95.58406515352407</v>
      </c>
      <c r="H17" s="123">
        <f t="shared" si="0"/>
        <v>-70164.31000000006</v>
      </c>
      <c r="I17" s="123" t="s">
        <v>119</v>
      </c>
      <c r="J17" s="123">
        <f t="shared" si="2"/>
        <v>1356207.32323</v>
      </c>
      <c r="K17" s="6"/>
    </row>
    <row r="18" spans="1:11" s="24" customFormat="1" ht="63">
      <c r="A18" s="99" t="s">
        <v>99</v>
      </c>
      <c r="B18" s="102">
        <v>41031400</v>
      </c>
      <c r="C18" s="122">
        <v>15923.92377</v>
      </c>
      <c r="D18" s="123"/>
      <c r="E18" s="123" t="s">
        <v>65</v>
      </c>
      <c r="F18" s="123"/>
      <c r="G18" s="123"/>
      <c r="H18" s="123"/>
      <c r="I18" s="123">
        <f>SUM(F18-C18)/C18*100</f>
        <v>-100</v>
      </c>
      <c r="J18" s="123">
        <f>F18-C18</f>
        <v>-15923.92377</v>
      </c>
      <c r="K18" s="6"/>
    </row>
    <row r="19" spans="1:11" s="24" customFormat="1" ht="31.5">
      <c r="A19" s="99" t="s">
        <v>103</v>
      </c>
      <c r="B19" s="102">
        <v>41033900</v>
      </c>
      <c r="C19" s="122"/>
      <c r="D19" s="123">
        <v>16457.6</v>
      </c>
      <c r="E19" s="123">
        <v>16457.6</v>
      </c>
      <c r="F19" s="123">
        <v>16457.6</v>
      </c>
      <c r="G19" s="123"/>
      <c r="H19" s="123">
        <f>F19-E19</f>
        <v>0</v>
      </c>
      <c r="I19" s="123"/>
      <c r="J19" s="123">
        <f>F19-C19</f>
        <v>16457.6</v>
      </c>
      <c r="K19" s="6"/>
    </row>
    <row r="20" spans="1:11" s="24" customFormat="1" ht="63">
      <c r="A20" s="66" t="s">
        <v>94</v>
      </c>
      <c r="B20" s="102">
        <v>41034700</v>
      </c>
      <c r="C20" s="123"/>
      <c r="D20" s="123">
        <v>463069.018</v>
      </c>
      <c r="E20" s="123">
        <v>463069.018</v>
      </c>
      <c r="F20" s="123">
        <v>463069.018</v>
      </c>
      <c r="G20" s="123">
        <f t="shared" si="3"/>
        <v>100</v>
      </c>
      <c r="H20" s="123">
        <f>F20-E20</f>
        <v>0</v>
      </c>
      <c r="I20" s="123"/>
      <c r="J20" s="123">
        <f>F20-C20</f>
        <v>463069.018</v>
      </c>
      <c r="K20" s="6"/>
    </row>
    <row r="21" spans="1:11" s="24" customFormat="1" ht="126">
      <c r="A21" s="2" t="s">
        <v>95</v>
      </c>
      <c r="B21" s="102">
        <v>41034800</v>
      </c>
      <c r="C21" s="123"/>
      <c r="D21" s="123">
        <v>523038.175</v>
      </c>
      <c r="E21" s="123">
        <v>523038.175</v>
      </c>
      <c r="F21" s="123">
        <v>469180.547</v>
      </c>
      <c r="G21" s="123">
        <f>F21/E21*100</f>
        <v>89.70292598623418</v>
      </c>
      <c r="H21" s="123">
        <f>F21-E21</f>
        <v>-53857.62799999997</v>
      </c>
      <c r="I21" s="123"/>
      <c r="J21" s="123">
        <f>F21-C21</f>
        <v>469180.547</v>
      </c>
      <c r="K21" s="6"/>
    </row>
    <row r="22" spans="1:10" ht="110.25">
      <c r="A22" s="68" t="s">
        <v>40</v>
      </c>
      <c r="B22" s="102">
        <v>41037300</v>
      </c>
      <c r="C22" s="123">
        <v>143659.603</v>
      </c>
      <c r="D22" s="123">
        <v>650041.3</v>
      </c>
      <c r="E22" s="123">
        <v>566284</v>
      </c>
      <c r="F22" s="123">
        <v>566284</v>
      </c>
      <c r="G22" s="123">
        <f t="shared" si="3"/>
        <v>100</v>
      </c>
      <c r="H22" s="123">
        <f t="shared" si="0"/>
        <v>0</v>
      </c>
      <c r="I22" s="123" t="s">
        <v>120</v>
      </c>
      <c r="J22" s="123">
        <f t="shared" si="2"/>
        <v>422624.397</v>
      </c>
    </row>
    <row r="23" spans="1:10" ht="15.75">
      <c r="A23" s="39" t="s">
        <v>57</v>
      </c>
      <c r="B23" s="102">
        <v>41053900</v>
      </c>
      <c r="C23" s="122">
        <v>2933.998</v>
      </c>
      <c r="D23" s="123">
        <f>12692.527+8553.687</f>
        <v>21246.214</v>
      </c>
      <c r="E23" s="123">
        <f>12692.527+7347.838</f>
        <v>20040.364999999998</v>
      </c>
      <c r="F23" s="123">
        <v>3733.683</v>
      </c>
      <c r="G23" s="123">
        <f>F23/E23*100</f>
        <v>18.630813360934294</v>
      </c>
      <c r="H23" s="123">
        <f>F23-E23</f>
        <v>-16306.681999999997</v>
      </c>
      <c r="I23" s="123">
        <f>SUM(F23-C23)/C23*100</f>
        <v>27.25581271698208</v>
      </c>
      <c r="J23" s="123">
        <f>F23-C23</f>
        <v>799.685</v>
      </c>
    </row>
    <row r="24" spans="1:10" ht="19.5" customHeight="1">
      <c r="A24" s="13" t="s">
        <v>21</v>
      </c>
      <c r="B24" s="102"/>
      <c r="C24" s="131">
        <f>SUM(C16+C17)</f>
        <v>312075.70134</v>
      </c>
      <c r="D24" s="131">
        <f>SUM(D16+D17)</f>
        <v>1820513.1939999997</v>
      </c>
      <c r="E24" s="131">
        <f>SUM(E16+E17)</f>
        <v>1724809.5400800002</v>
      </c>
      <c r="F24" s="131">
        <f>SUM(F16+F17)</f>
        <v>1677446.74976</v>
      </c>
      <c r="G24" s="131">
        <f t="shared" si="3"/>
        <v>97.25402780890211</v>
      </c>
      <c r="H24" s="131">
        <f t="shared" si="0"/>
        <v>-47362.790320000146</v>
      </c>
      <c r="I24" s="131" t="s">
        <v>125</v>
      </c>
      <c r="J24" s="131">
        <f t="shared" si="2"/>
        <v>1365371.04842</v>
      </c>
    </row>
    <row r="25" spans="1:4" ht="15.75">
      <c r="A25" s="33"/>
      <c r="C25" s="146"/>
      <c r="D25" s="146"/>
    </row>
    <row r="26" spans="1:4" ht="15">
      <c r="A26" s="33"/>
      <c r="C26" s="147"/>
      <c r="D26" s="147"/>
    </row>
    <row r="27" spans="1:4" ht="15">
      <c r="A27" s="33"/>
      <c r="C27" s="147"/>
      <c r="D27" s="147"/>
    </row>
    <row r="28" spans="1:10" ht="15.75">
      <c r="A28" s="33"/>
      <c r="C28" s="148"/>
      <c r="D28" s="88"/>
      <c r="E28" s="134"/>
      <c r="F28" s="134"/>
      <c r="G28" s="138"/>
      <c r="H28" s="147"/>
      <c r="I28" s="148"/>
      <c r="J28" s="148"/>
    </row>
    <row r="29" spans="1:10" ht="15">
      <c r="A29" s="33"/>
      <c r="C29" s="148"/>
      <c r="D29" s="147"/>
      <c r="E29" s="147"/>
      <c r="F29" s="147"/>
      <c r="G29" s="147"/>
      <c r="H29" s="147"/>
      <c r="I29" s="148"/>
      <c r="J29" s="148"/>
    </row>
    <row r="30" spans="1:10" ht="15">
      <c r="A30" s="33"/>
      <c r="C30" s="148"/>
      <c r="D30" s="148"/>
      <c r="E30" s="148"/>
      <c r="F30" s="148"/>
      <c r="G30" s="148"/>
      <c r="H30" s="148"/>
      <c r="I30" s="148"/>
      <c r="J30" s="148"/>
    </row>
    <row r="31" spans="1:10" ht="15">
      <c r="A31" s="33"/>
      <c r="C31" s="148"/>
      <c r="D31" s="148"/>
      <c r="E31" s="148"/>
      <c r="F31" s="148"/>
      <c r="G31" s="148"/>
      <c r="H31" s="148"/>
      <c r="I31" s="148"/>
      <c r="J31" s="148"/>
    </row>
    <row r="32" spans="1:10" ht="15">
      <c r="A32" s="33"/>
      <c r="C32" s="148"/>
      <c r="D32" s="148"/>
      <c r="E32" s="148"/>
      <c r="F32" s="148"/>
      <c r="G32" s="148"/>
      <c r="H32" s="148"/>
      <c r="I32" s="148"/>
      <c r="J32" s="148"/>
    </row>
    <row r="33" spans="1:10" ht="15">
      <c r="A33" s="33"/>
      <c r="C33" s="148"/>
      <c r="D33" s="148"/>
      <c r="E33" s="148"/>
      <c r="F33" s="148"/>
      <c r="G33" s="148"/>
      <c r="H33" s="148"/>
      <c r="I33" s="148"/>
      <c r="J33" s="148"/>
    </row>
    <row r="34" ht="15">
      <c r="A34" s="33"/>
    </row>
    <row r="35" ht="15">
      <c r="A35" s="33"/>
    </row>
    <row r="36" ht="15">
      <c r="A36" s="33"/>
    </row>
    <row r="37" ht="15">
      <c r="A37" s="33"/>
    </row>
    <row r="38" ht="15">
      <c r="A38" s="33"/>
    </row>
    <row r="39" ht="15">
      <c r="A39" s="33"/>
    </row>
    <row r="40" ht="15">
      <c r="A40" s="33"/>
    </row>
    <row r="41" ht="15">
      <c r="A41" s="33"/>
    </row>
    <row r="42" ht="15">
      <c r="A42" s="33"/>
    </row>
    <row r="43" ht="15">
      <c r="A43" s="33"/>
    </row>
    <row r="44" ht="15">
      <c r="A44" s="33"/>
    </row>
    <row r="45" ht="15">
      <c r="A45" s="33"/>
    </row>
    <row r="46" ht="15">
      <c r="A46" s="33"/>
    </row>
    <row r="47" ht="15">
      <c r="A47" s="33"/>
    </row>
    <row r="48" ht="15">
      <c r="A48" s="33"/>
    </row>
    <row r="49" ht="15">
      <c r="A49" s="33"/>
    </row>
    <row r="50" ht="15">
      <c r="A50" s="33"/>
    </row>
    <row r="51" ht="15">
      <c r="A51" s="33"/>
    </row>
    <row r="52" ht="15">
      <c r="A52" s="33"/>
    </row>
    <row r="53" ht="15">
      <c r="A53" s="33"/>
    </row>
    <row r="54" ht="15">
      <c r="A54" s="33"/>
    </row>
    <row r="55" ht="15">
      <c r="A55" s="33"/>
    </row>
    <row r="56" ht="15">
      <c r="A56" s="33"/>
    </row>
    <row r="57" ht="15">
      <c r="A57" s="33"/>
    </row>
    <row r="58" ht="15">
      <c r="A58" s="33"/>
    </row>
    <row r="59" ht="15">
      <c r="A59" s="33"/>
    </row>
    <row r="60" ht="15">
      <c r="A60" s="33"/>
    </row>
    <row r="61" ht="15">
      <c r="A61" s="33"/>
    </row>
    <row r="62" ht="15">
      <c r="A62" s="33"/>
    </row>
  </sheetData>
  <sheetProtection/>
  <mergeCells count="13">
    <mergeCell ref="G1:H1"/>
    <mergeCell ref="A5:A7"/>
    <mergeCell ref="B5:B7"/>
    <mergeCell ref="C5:C7"/>
    <mergeCell ref="D5:H5"/>
    <mergeCell ref="I5:J6"/>
    <mergeCell ref="E6:E7"/>
    <mergeCell ref="A2:J2"/>
    <mergeCell ref="A3:J3"/>
    <mergeCell ref="D6:D7"/>
    <mergeCell ref="F6:F7"/>
    <mergeCell ref="G6:G7"/>
    <mergeCell ref="H6:H7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79"/>
  <sheetViews>
    <sheetView view="pageBreakPreview" zoomScale="90" zoomScaleSheetLayoutView="90" zoomScalePageLayoutView="0" workbookViewId="0" topLeftCell="A16">
      <selection activeCell="B25" sqref="B25:H28"/>
    </sheetView>
  </sheetViews>
  <sheetFormatPr defaultColWidth="9.00390625" defaultRowHeight="12.75"/>
  <cols>
    <col min="1" max="1" width="44.375" style="6" customWidth="1"/>
    <col min="2" max="2" width="10.625" style="6" customWidth="1"/>
    <col min="3" max="3" width="14.75390625" style="6" customWidth="1"/>
    <col min="4" max="4" width="13.875" style="6" customWidth="1"/>
    <col min="5" max="5" width="16.75390625" style="6" customWidth="1"/>
    <col min="6" max="7" width="16.25390625" style="6" customWidth="1"/>
    <col min="8" max="8" width="14.125" style="6" customWidth="1"/>
    <col min="9" max="10" width="13.375" style="6" bestFit="1" customWidth="1"/>
    <col min="11" max="11" width="5.75390625" style="6" customWidth="1"/>
    <col min="12" max="14" width="18.125" style="6" customWidth="1"/>
    <col min="15" max="16384" width="9.125" style="6" customWidth="1"/>
  </cols>
  <sheetData>
    <row r="1" spans="7:8" ht="12.75">
      <c r="G1" s="178"/>
      <c r="H1" s="178"/>
    </row>
    <row r="2" spans="1:11" ht="20.25">
      <c r="A2" s="166" t="s">
        <v>107</v>
      </c>
      <c r="B2" s="166"/>
      <c r="C2" s="166"/>
      <c r="D2" s="166"/>
      <c r="E2" s="166"/>
      <c r="F2" s="166"/>
      <c r="G2" s="166"/>
      <c r="H2" s="166"/>
      <c r="I2" s="166"/>
      <c r="J2" s="166"/>
      <c r="K2" s="25"/>
    </row>
    <row r="3" spans="1:11" ht="15.75">
      <c r="A3" s="176" t="s">
        <v>105</v>
      </c>
      <c r="B3" s="176"/>
      <c r="C3" s="176"/>
      <c r="D3" s="176"/>
      <c r="E3" s="176"/>
      <c r="F3" s="176"/>
      <c r="G3" s="176"/>
      <c r="H3" s="176"/>
      <c r="I3" s="176"/>
      <c r="J3" s="176"/>
      <c r="K3" s="25"/>
    </row>
    <row r="4" spans="1:11" ht="13.5" customHeight="1">
      <c r="A4" s="21"/>
      <c r="B4" s="22"/>
      <c r="C4" s="22"/>
      <c r="D4" s="22"/>
      <c r="E4" s="22"/>
      <c r="F4" s="22"/>
      <c r="G4" s="22"/>
      <c r="H4" s="22"/>
      <c r="I4" s="22"/>
      <c r="J4" s="23"/>
      <c r="K4" s="25"/>
    </row>
    <row r="5" spans="1:11" ht="21" customHeight="1">
      <c r="A5" s="175" t="s">
        <v>13</v>
      </c>
      <c r="B5" s="170" t="s">
        <v>1</v>
      </c>
      <c r="C5" s="165" t="s">
        <v>112</v>
      </c>
      <c r="D5" s="173" t="s">
        <v>76</v>
      </c>
      <c r="E5" s="173"/>
      <c r="F5" s="173"/>
      <c r="G5" s="173"/>
      <c r="H5" s="173"/>
      <c r="I5" s="165" t="s">
        <v>116</v>
      </c>
      <c r="J5" s="165"/>
      <c r="K5" s="25"/>
    </row>
    <row r="6" spans="1:11" ht="48.75" customHeight="1">
      <c r="A6" s="175"/>
      <c r="B6" s="170"/>
      <c r="C6" s="165"/>
      <c r="D6" s="174" t="s">
        <v>75</v>
      </c>
      <c r="E6" s="174" t="s">
        <v>109</v>
      </c>
      <c r="F6" s="174" t="s">
        <v>113</v>
      </c>
      <c r="G6" s="174" t="s">
        <v>14</v>
      </c>
      <c r="H6" s="174" t="s">
        <v>74</v>
      </c>
      <c r="I6" s="165"/>
      <c r="J6" s="165"/>
      <c r="K6" s="25"/>
    </row>
    <row r="7" spans="1:11" ht="21" customHeight="1">
      <c r="A7" s="175"/>
      <c r="B7" s="170"/>
      <c r="C7" s="165"/>
      <c r="D7" s="174"/>
      <c r="E7" s="174"/>
      <c r="F7" s="174"/>
      <c r="G7" s="174"/>
      <c r="H7" s="174"/>
      <c r="I7" s="117" t="s">
        <v>73</v>
      </c>
      <c r="J7" s="80" t="s">
        <v>0</v>
      </c>
      <c r="K7" s="25"/>
    </row>
    <row r="8" spans="1:11" ht="26.25" customHeight="1">
      <c r="A8" s="12" t="s">
        <v>4</v>
      </c>
      <c r="B8" s="3"/>
      <c r="C8" s="3"/>
      <c r="D8" s="4"/>
      <c r="E8" s="4"/>
      <c r="F8" s="4" t="s">
        <v>65</v>
      </c>
      <c r="G8" s="4"/>
      <c r="H8" s="4"/>
      <c r="I8" s="52"/>
      <c r="J8" s="52"/>
      <c r="K8" s="25"/>
    </row>
    <row r="9" spans="1:14" ht="19.5" customHeight="1">
      <c r="A9" s="14" t="s">
        <v>5</v>
      </c>
      <c r="B9" s="15" t="s">
        <v>33</v>
      </c>
      <c r="C9" s="123">
        <v>42503.118539999996</v>
      </c>
      <c r="D9" s="157">
        <v>89481.287</v>
      </c>
      <c r="E9" s="157">
        <v>84028.03275</v>
      </c>
      <c r="F9" s="123">
        <v>83843.33856</v>
      </c>
      <c r="G9" s="157">
        <f aca="true" t="shared" si="0" ref="G9:G23">F9/E9*100</f>
        <v>99.78019931687619</v>
      </c>
      <c r="H9" s="157">
        <f aca="true" t="shared" si="1" ref="H9:H24">F9-E9</f>
        <v>-184.6941899999947</v>
      </c>
      <c r="I9" s="157">
        <f>SUM(F9-C9)/C9*100</f>
        <v>97.2639689511122</v>
      </c>
      <c r="J9" s="157">
        <f aca="true" t="shared" si="2" ref="J9:J24">F9-C9</f>
        <v>41340.22002000001</v>
      </c>
      <c r="K9" s="60"/>
      <c r="L9" s="161"/>
      <c r="M9" s="161"/>
      <c r="N9" s="161"/>
    </row>
    <row r="10" spans="1:14" ht="21" customHeight="1">
      <c r="A10" s="14" t="s">
        <v>20</v>
      </c>
      <c r="B10" s="15" t="s">
        <v>34</v>
      </c>
      <c r="C10" s="123">
        <v>28525.81997</v>
      </c>
      <c r="D10" s="157">
        <v>52616.853</v>
      </c>
      <c r="E10" s="157">
        <v>52438.60575</v>
      </c>
      <c r="F10" s="154">
        <v>15631.293440000001</v>
      </c>
      <c r="G10" s="157">
        <f t="shared" si="0"/>
        <v>29.808751045979136</v>
      </c>
      <c r="H10" s="157">
        <f t="shared" si="1"/>
        <v>-36807.31231</v>
      </c>
      <c r="I10" s="157">
        <f>SUM(F10-C10)/C10*100</f>
        <v>-45.20300045208481</v>
      </c>
      <c r="J10" s="157">
        <f t="shared" si="2"/>
        <v>-12894.52653</v>
      </c>
      <c r="K10" s="60"/>
      <c r="L10" s="161"/>
      <c r="M10" s="161"/>
      <c r="N10" s="161"/>
    </row>
    <row r="11" spans="1:14" ht="18.75" customHeight="1">
      <c r="A11" s="14" t="s">
        <v>16</v>
      </c>
      <c r="B11" s="15" t="s">
        <v>36</v>
      </c>
      <c r="C11" s="123">
        <v>38268.654200000026</v>
      </c>
      <c r="D11" s="157">
        <v>56337.94</v>
      </c>
      <c r="E11" s="157">
        <v>51664.036</v>
      </c>
      <c r="F11" s="154">
        <v>28269.49698</v>
      </c>
      <c r="G11" s="157">
        <f t="shared" si="0"/>
        <v>54.717941470929595</v>
      </c>
      <c r="H11" s="157">
        <f t="shared" si="1"/>
        <v>-23394.53902</v>
      </c>
      <c r="I11" s="157">
        <f>SUM(F11-C11)/C11*100</f>
        <v>-26.128844687723614</v>
      </c>
      <c r="J11" s="157">
        <f t="shared" si="2"/>
        <v>-9999.157220000026</v>
      </c>
      <c r="K11" s="60"/>
      <c r="L11" s="161"/>
      <c r="M11" s="161"/>
      <c r="N11" s="161"/>
    </row>
    <row r="12" spans="1:14" s="24" customFormat="1" ht="20.25" customHeight="1">
      <c r="A12" s="14" t="s">
        <v>7</v>
      </c>
      <c r="B12" s="3">
        <v>4000</v>
      </c>
      <c r="C12" s="123">
        <v>1079.0959799999998</v>
      </c>
      <c r="D12" s="157">
        <v>298.693</v>
      </c>
      <c r="E12" s="157">
        <v>273.80191666666667</v>
      </c>
      <c r="F12" s="154">
        <v>2382.70571</v>
      </c>
      <c r="G12" s="157" t="s">
        <v>122</v>
      </c>
      <c r="H12" s="157">
        <f t="shared" si="1"/>
        <v>2108.9037933333334</v>
      </c>
      <c r="I12" s="157">
        <f>SUM(F12-C12)/C12*100</f>
        <v>120.80572573349784</v>
      </c>
      <c r="J12" s="157">
        <f t="shared" si="2"/>
        <v>1303.6097300000004</v>
      </c>
      <c r="K12" s="60"/>
      <c r="L12" s="161"/>
      <c r="M12" s="161"/>
      <c r="N12" s="161"/>
    </row>
    <row r="13" spans="1:14" ht="18" customHeight="1">
      <c r="A13" s="14" t="s">
        <v>8</v>
      </c>
      <c r="B13" s="16">
        <v>5000</v>
      </c>
      <c r="C13" s="123">
        <v>0.10364999999999999</v>
      </c>
      <c r="D13" s="157">
        <v>100</v>
      </c>
      <c r="E13" s="157">
        <v>91.66666666666667</v>
      </c>
      <c r="F13" s="154">
        <v>3.5049699999999997</v>
      </c>
      <c r="G13" s="157">
        <f t="shared" si="0"/>
        <v>3.823603636363636</v>
      </c>
      <c r="H13" s="157">
        <f t="shared" si="1"/>
        <v>-88.16169666666667</v>
      </c>
      <c r="I13" s="157" t="s">
        <v>102</v>
      </c>
      <c r="J13" s="157">
        <f t="shared" si="2"/>
        <v>3.4013199999999997</v>
      </c>
      <c r="K13" s="60"/>
      <c r="L13" s="161"/>
      <c r="M13" s="161"/>
      <c r="N13" s="161"/>
    </row>
    <row r="14" spans="1:14" ht="18" customHeight="1">
      <c r="A14" s="14" t="s">
        <v>62</v>
      </c>
      <c r="B14" s="16" t="s">
        <v>61</v>
      </c>
      <c r="C14" s="123"/>
      <c r="D14" s="157">
        <v>4500.767</v>
      </c>
      <c r="E14" s="157">
        <v>4500.767</v>
      </c>
      <c r="F14" s="154">
        <v>0</v>
      </c>
      <c r="G14" s="157">
        <f t="shared" si="0"/>
        <v>0</v>
      </c>
      <c r="H14" s="157">
        <f t="shared" si="1"/>
        <v>-4500.767</v>
      </c>
      <c r="I14" s="157"/>
      <c r="J14" s="157">
        <f t="shared" si="2"/>
        <v>0</v>
      </c>
      <c r="K14" s="94"/>
      <c r="L14" s="161"/>
      <c r="M14" s="161"/>
      <c r="N14" s="161"/>
    </row>
    <row r="15" spans="1:14" ht="17.25" customHeight="1">
      <c r="A15" s="14" t="s">
        <v>41</v>
      </c>
      <c r="B15" s="16">
        <v>7000</v>
      </c>
      <c r="C15" s="123">
        <v>150053.94237</v>
      </c>
      <c r="D15" s="157">
        <v>1615386.7040000001</v>
      </c>
      <c r="E15" s="157">
        <v>1531229.404</v>
      </c>
      <c r="F15" s="154">
        <v>534932.78708</v>
      </c>
      <c r="G15" s="157">
        <f t="shared" si="0"/>
        <v>34.934855984518435</v>
      </c>
      <c r="H15" s="157">
        <f t="shared" si="1"/>
        <v>-996296.6169200001</v>
      </c>
      <c r="I15" s="157" t="s">
        <v>126</v>
      </c>
      <c r="J15" s="157">
        <f t="shared" si="2"/>
        <v>384878.84471000003</v>
      </c>
      <c r="K15" s="60"/>
      <c r="L15" s="161"/>
      <c r="M15" s="161"/>
      <c r="N15" s="161"/>
    </row>
    <row r="16" spans="1:14" ht="18" customHeight="1">
      <c r="A16" s="14" t="s">
        <v>42</v>
      </c>
      <c r="B16" s="16">
        <v>8000</v>
      </c>
      <c r="C16" s="123">
        <v>17.088</v>
      </c>
      <c r="D16" s="157">
        <v>84536.978</v>
      </c>
      <c r="E16" s="157">
        <v>84141.698</v>
      </c>
      <c r="F16" s="154">
        <v>20596.61252</v>
      </c>
      <c r="G16" s="157">
        <f t="shared" si="0"/>
        <v>24.478484520243455</v>
      </c>
      <c r="H16" s="157">
        <f t="shared" si="1"/>
        <v>-63545.08548000001</v>
      </c>
      <c r="I16" s="157" t="s">
        <v>123</v>
      </c>
      <c r="J16" s="157">
        <f t="shared" si="2"/>
        <v>20579.52452</v>
      </c>
      <c r="K16" s="60"/>
      <c r="L16" s="161"/>
      <c r="M16" s="161"/>
      <c r="N16" s="161"/>
    </row>
    <row r="17" spans="1:11" ht="18" customHeight="1">
      <c r="A17" s="14" t="s">
        <v>53</v>
      </c>
      <c r="B17" s="16">
        <v>9000</v>
      </c>
      <c r="C17" s="123">
        <v>60455.79147</v>
      </c>
      <c r="D17" s="157">
        <v>459135.98600000003</v>
      </c>
      <c r="E17" s="157">
        <v>459135.98600000003</v>
      </c>
      <c r="F17" s="154">
        <v>232148.833</v>
      </c>
      <c r="G17" s="157">
        <f t="shared" si="0"/>
        <v>50.56210797643729</v>
      </c>
      <c r="H17" s="157">
        <f t="shared" si="1"/>
        <v>-226987.15300000002</v>
      </c>
      <c r="I17" s="157" t="s">
        <v>124</v>
      </c>
      <c r="J17" s="157">
        <f t="shared" si="2"/>
        <v>171693.04153000002</v>
      </c>
      <c r="K17" s="60"/>
    </row>
    <row r="18" spans="1:11" ht="69" customHeight="1">
      <c r="A18" s="68" t="s">
        <v>88</v>
      </c>
      <c r="B18" s="48">
        <v>8821</v>
      </c>
      <c r="C18" s="123">
        <v>0</v>
      </c>
      <c r="D18" s="154">
        <v>1215.906</v>
      </c>
      <c r="E18" s="154">
        <v>1214.14</v>
      </c>
      <c r="F18" s="162">
        <v>0</v>
      </c>
      <c r="G18" s="124">
        <f t="shared" si="0"/>
        <v>0</v>
      </c>
      <c r="H18" s="124">
        <f t="shared" si="1"/>
        <v>-1214.14</v>
      </c>
      <c r="I18" s="124"/>
      <c r="J18" s="123">
        <f t="shared" si="2"/>
        <v>0</v>
      </c>
      <c r="K18" s="60"/>
    </row>
    <row r="19" spans="1:11" ht="69.75" customHeight="1">
      <c r="A19" s="68" t="s">
        <v>89</v>
      </c>
      <c r="B19" s="48">
        <v>8822</v>
      </c>
      <c r="C19" s="123">
        <v>-214.54958</v>
      </c>
      <c r="D19" s="154">
        <v>-314.599</v>
      </c>
      <c r="E19" s="154">
        <v>-314.599</v>
      </c>
      <c r="F19" s="162">
        <f>-106191.99/1000</f>
        <v>-106.19199</v>
      </c>
      <c r="G19" s="124">
        <f t="shared" si="0"/>
        <v>33.7547131427627</v>
      </c>
      <c r="H19" s="124">
        <f t="shared" si="1"/>
        <v>208.40700999999999</v>
      </c>
      <c r="I19" s="124">
        <f>SUM(F19-C19)/C19*100</f>
        <v>-50.504685210756406</v>
      </c>
      <c r="J19" s="123">
        <f t="shared" si="2"/>
        <v>108.35758999999999</v>
      </c>
      <c r="K19" s="60"/>
    </row>
    <row r="20" spans="1:11" ht="30" customHeight="1">
      <c r="A20" s="68" t="s">
        <v>90</v>
      </c>
      <c r="B20" s="48">
        <v>8831</v>
      </c>
      <c r="C20" s="123">
        <v>435.47846000000004</v>
      </c>
      <c r="D20" s="154">
        <v>3000</v>
      </c>
      <c r="E20" s="154">
        <v>3000</v>
      </c>
      <c r="F20" s="162">
        <v>0</v>
      </c>
      <c r="G20" s="124">
        <f t="shared" si="0"/>
        <v>0</v>
      </c>
      <c r="H20" s="124">
        <f t="shared" si="1"/>
        <v>-3000</v>
      </c>
      <c r="I20" s="123">
        <f>SUM(F20-C20)/C20*100</f>
        <v>-100</v>
      </c>
      <c r="J20" s="123">
        <f t="shared" si="2"/>
        <v>-435.47846000000004</v>
      </c>
      <c r="K20" s="60"/>
    </row>
    <row r="21" spans="1:11" ht="30.75" customHeight="1">
      <c r="A21" s="68" t="s">
        <v>91</v>
      </c>
      <c r="B21" s="48">
        <v>8832</v>
      </c>
      <c r="C21" s="123">
        <v>-900</v>
      </c>
      <c r="D21" s="154">
        <v>-3000</v>
      </c>
      <c r="E21" s="154">
        <v>-3000</v>
      </c>
      <c r="F21" s="162">
        <v>0</v>
      </c>
      <c r="G21" s="124">
        <f t="shared" si="0"/>
        <v>0</v>
      </c>
      <c r="H21" s="124">
        <f t="shared" si="1"/>
        <v>3000</v>
      </c>
      <c r="I21" s="123">
        <f>SUM(F21-C21)/C21*100</f>
        <v>-100</v>
      </c>
      <c r="J21" s="123">
        <f t="shared" si="2"/>
        <v>900</v>
      </c>
      <c r="K21" s="60"/>
    </row>
    <row r="22" spans="1:11" ht="49.5" customHeight="1">
      <c r="A22" s="68" t="s">
        <v>47</v>
      </c>
      <c r="B22" s="48">
        <v>8841</v>
      </c>
      <c r="C22" s="123">
        <v>0</v>
      </c>
      <c r="D22" s="154">
        <v>1483.303</v>
      </c>
      <c r="E22" s="154">
        <v>1478.474</v>
      </c>
      <c r="F22" s="162">
        <v>0</v>
      </c>
      <c r="G22" s="124">
        <f t="shared" si="0"/>
        <v>0</v>
      </c>
      <c r="H22" s="124">
        <f t="shared" si="1"/>
        <v>-1478.474</v>
      </c>
      <c r="I22" s="124"/>
      <c r="J22" s="123">
        <f t="shared" si="2"/>
        <v>0</v>
      </c>
      <c r="K22" s="60"/>
    </row>
    <row r="23" spans="1:11" ht="54.75" customHeight="1">
      <c r="A23" s="68" t="s">
        <v>92</v>
      </c>
      <c r="B23" s="48">
        <v>8842</v>
      </c>
      <c r="C23" s="123">
        <v>-978.09813</v>
      </c>
      <c r="D23" s="154">
        <v>-333.156</v>
      </c>
      <c r="E23" s="154">
        <v>-333.156</v>
      </c>
      <c r="F23" s="162">
        <f>-265343/1000</f>
        <v>-265.343</v>
      </c>
      <c r="G23" s="124">
        <f t="shared" si="0"/>
        <v>79.64527128432326</v>
      </c>
      <c r="H23" s="124">
        <f t="shared" si="1"/>
        <v>67.81299999999999</v>
      </c>
      <c r="I23" s="123">
        <f>SUM(F23-C23)/C23*100</f>
        <v>-72.8715359061161</v>
      </c>
      <c r="J23" s="123">
        <f t="shared" si="2"/>
        <v>712.75513</v>
      </c>
      <c r="K23" s="60"/>
    </row>
    <row r="24" spans="1:11" ht="20.25" customHeight="1">
      <c r="A24" s="13" t="s">
        <v>22</v>
      </c>
      <c r="B24" s="17"/>
      <c r="C24" s="160">
        <f>SUM(C9:C23)</f>
        <v>319246.44493000006</v>
      </c>
      <c r="D24" s="160">
        <f>SUM(D9:D23)</f>
        <v>2364446.662</v>
      </c>
      <c r="E24" s="160">
        <f>SUM(E9:E23)</f>
        <v>2269548.8570833337</v>
      </c>
      <c r="F24" s="163">
        <f>SUM(F9:F23)</f>
        <v>917437.03727</v>
      </c>
      <c r="G24" s="95">
        <f>F24/E24*100</f>
        <v>40.42376238813498</v>
      </c>
      <c r="H24" s="95">
        <f t="shared" si="1"/>
        <v>-1352111.8198133337</v>
      </c>
      <c r="I24" s="131">
        <f>SUM(F24-C24)/C24*100</f>
        <v>187.3758038155015</v>
      </c>
      <c r="J24" s="131">
        <f t="shared" si="2"/>
        <v>598190.59234</v>
      </c>
      <c r="K24" s="60"/>
    </row>
    <row r="25" spans="1:11" ht="20.25" customHeight="1">
      <c r="A25" s="26"/>
      <c r="B25" s="27"/>
      <c r="C25" s="18"/>
      <c r="D25" s="18"/>
      <c r="E25" s="18"/>
      <c r="F25" s="18"/>
      <c r="G25" s="29"/>
      <c r="H25" s="29"/>
      <c r="I25" s="28"/>
      <c r="J25" s="28"/>
      <c r="K25" s="30"/>
    </row>
    <row r="26" spans="1:11" ht="20.25" customHeight="1">
      <c r="A26" s="31"/>
      <c r="B26" s="118"/>
      <c r="C26" s="119"/>
      <c r="D26" s="119"/>
      <c r="E26" s="120"/>
      <c r="F26" s="120"/>
      <c r="G26" s="83"/>
      <c r="H26" s="83"/>
      <c r="I26" s="28"/>
      <c r="J26" s="28"/>
      <c r="K26" s="30"/>
    </row>
    <row r="27" spans="1:11" ht="18.75">
      <c r="A27" s="54"/>
      <c r="B27" s="53"/>
      <c r="C27" s="121"/>
      <c r="D27" s="121"/>
      <c r="E27" s="121"/>
      <c r="F27" s="121"/>
      <c r="G27" s="73"/>
      <c r="H27" s="7"/>
      <c r="I27" s="5"/>
      <c r="J27" s="5"/>
      <c r="K27" s="30"/>
    </row>
    <row r="28" spans="1:11" ht="15.75">
      <c r="A28" s="29"/>
      <c r="B28" s="30"/>
      <c r="C28" s="56"/>
      <c r="D28" s="74"/>
      <c r="E28" s="74"/>
      <c r="F28" s="74"/>
      <c r="G28" s="72"/>
      <c r="H28" s="72"/>
      <c r="I28" s="5"/>
      <c r="J28" s="5"/>
      <c r="K28" s="30"/>
    </row>
    <row r="29" spans="1:11" ht="18.75">
      <c r="A29" s="57"/>
      <c r="B29" s="9"/>
      <c r="C29" s="161"/>
      <c r="D29" s="161"/>
      <c r="E29" s="161"/>
      <c r="F29" s="161"/>
      <c r="G29" s="72"/>
      <c r="H29" s="72"/>
      <c r="I29" s="5"/>
      <c r="J29" s="5"/>
      <c r="K29" s="30"/>
    </row>
    <row r="30" spans="1:11" ht="15">
      <c r="A30" s="54"/>
      <c r="B30" s="9"/>
      <c r="C30" s="9"/>
      <c r="D30" s="72"/>
      <c r="E30" s="72"/>
      <c r="F30" s="72"/>
      <c r="G30" s="72"/>
      <c r="H30" s="72"/>
      <c r="I30" s="5"/>
      <c r="J30" s="5"/>
      <c r="K30" s="30"/>
    </row>
    <row r="31" spans="1:11" ht="15">
      <c r="A31" s="54"/>
      <c r="B31" s="9"/>
      <c r="C31" s="9"/>
      <c r="D31" s="71"/>
      <c r="E31" s="71"/>
      <c r="F31" s="71"/>
      <c r="G31" s="24"/>
      <c r="H31" s="72"/>
      <c r="I31" s="5"/>
      <c r="J31" s="5"/>
      <c r="K31" s="30"/>
    </row>
    <row r="32" spans="1:11" ht="15">
      <c r="A32" s="54"/>
      <c r="B32" s="9"/>
      <c r="C32" s="9"/>
      <c r="D32" s="58"/>
      <c r="E32" s="58"/>
      <c r="F32" s="58"/>
      <c r="G32" s="55"/>
      <c r="H32" s="58"/>
      <c r="I32" s="5"/>
      <c r="J32" s="5"/>
      <c r="K32" s="30"/>
    </row>
    <row r="33" spans="1:11" ht="15">
      <c r="A33" s="54"/>
      <c r="B33" s="9"/>
      <c r="C33" s="9"/>
      <c r="D33" s="56"/>
      <c r="E33" s="56"/>
      <c r="F33" s="56"/>
      <c r="G33" s="53"/>
      <c r="H33" s="55"/>
      <c r="K33" s="9"/>
    </row>
    <row r="34" spans="1:11" ht="15">
      <c r="A34" s="54"/>
      <c r="B34" s="9"/>
      <c r="C34" s="9"/>
      <c r="D34" s="59"/>
      <c r="E34" s="59"/>
      <c r="F34" s="59"/>
      <c r="G34" s="53"/>
      <c r="H34" s="53"/>
      <c r="K34" s="30"/>
    </row>
    <row r="35" spans="1:11" ht="15">
      <c r="A35" s="33"/>
      <c r="D35" s="36"/>
      <c r="E35" s="36"/>
      <c r="F35" s="36"/>
      <c r="G35" s="34"/>
      <c r="H35" s="34"/>
      <c r="K35" s="9"/>
    </row>
    <row r="36" spans="1:11" ht="15">
      <c r="A36" s="33"/>
      <c r="D36" s="36"/>
      <c r="E36" s="36"/>
      <c r="F36" s="36"/>
      <c r="G36" s="34"/>
      <c r="H36" s="34"/>
      <c r="K36" s="9"/>
    </row>
    <row r="37" spans="1:11" ht="15">
      <c r="A37" s="33"/>
      <c r="D37" s="35"/>
      <c r="E37" s="35"/>
      <c r="F37" s="35"/>
      <c r="G37" s="34"/>
      <c r="H37" s="34"/>
      <c r="K37" s="9"/>
    </row>
    <row r="38" spans="1:11" ht="15">
      <c r="A38" s="33"/>
      <c r="D38" s="37"/>
      <c r="E38" s="37"/>
      <c r="F38" s="37"/>
      <c r="G38" s="37"/>
      <c r="H38" s="34"/>
      <c r="K38" s="9"/>
    </row>
    <row r="39" spans="1:11" ht="15.75">
      <c r="A39" s="33"/>
      <c r="D39" s="77"/>
      <c r="E39" s="78"/>
      <c r="F39" s="79"/>
      <c r="G39" s="79"/>
      <c r="H39" s="79"/>
      <c r="I39" s="32"/>
      <c r="J39" s="32"/>
      <c r="K39" s="9"/>
    </row>
    <row r="40" spans="1:11" ht="15.75">
      <c r="A40" s="33"/>
      <c r="D40" s="77"/>
      <c r="E40" s="78"/>
      <c r="F40" s="79"/>
      <c r="G40" s="79"/>
      <c r="H40" s="79"/>
      <c r="I40" s="32"/>
      <c r="J40" s="32"/>
      <c r="K40" s="9"/>
    </row>
    <row r="41" spans="1:10" ht="15.75">
      <c r="A41" s="33"/>
      <c r="D41" s="77"/>
      <c r="E41" s="78"/>
      <c r="F41" s="79"/>
      <c r="G41" s="79"/>
      <c r="H41" s="79"/>
      <c r="I41" s="32"/>
      <c r="J41" s="32"/>
    </row>
    <row r="42" spans="1:10" ht="15.75">
      <c r="A42" s="33"/>
      <c r="D42" s="77"/>
      <c r="E42" s="78"/>
      <c r="F42" s="79"/>
      <c r="G42" s="79"/>
      <c r="H42" s="79"/>
      <c r="I42" s="32"/>
      <c r="J42" s="32"/>
    </row>
    <row r="43" spans="1:10" ht="15.75">
      <c r="A43" s="33"/>
      <c r="D43" s="77"/>
      <c r="E43" s="78"/>
      <c r="F43" s="79"/>
      <c r="G43" s="79"/>
      <c r="H43" s="79"/>
      <c r="I43" s="32"/>
      <c r="J43" s="32"/>
    </row>
    <row r="44" spans="1:10" ht="15.75">
      <c r="A44" s="33"/>
      <c r="D44" s="77"/>
      <c r="E44" s="78"/>
      <c r="F44" s="79"/>
      <c r="G44" s="79"/>
      <c r="H44" s="79"/>
      <c r="I44" s="32"/>
      <c r="J44" s="32"/>
    </row>
    <row r="45" spans="1:10" ht="15.75">
      <c r="A45" s="33"/>
      <c r="D45" s="77"/>
      <c r="E45" s="78"/>
      <c r="F45" s="79"/>
      <c r="G45" s="79"/>
      <c r="H45" s="79"/>
      <c r="I45" s="32"/>
      <c r="J45" s="32"/>
    </row>
    <row r="46" spans="1:10" ht="15.75">
      <c r="A46" s="33"/>
      <c r="D46" s="77"/>
      <c r="E46" s="78"/>
      <c r="F46" s="79"/>
      <c r="G46" s="79"/>
      <c r="H46" s="79"/>
      <c r="I46" s="32"/>
      <c r="J46" s="32"/>
    </row>
    <row r="47" spans="1:10" ht="15.75">
      <c r="A47" s="33"/>
      <c r="D47" s="77"/>
      <c r="E47" s="78"/>
      <c r="F47" s="79"/>
      <c r="G47" s="79"/>
      <c r="H47" s="79"/>
      <c r="I47" s="32"/>
      <c r="J47" s="32"/>
    </row>
    <row r="48" spans="1:10" ht="15">
      <c r="A48" s="33"/>
      <c r="D48" s="34"/>
      <c r="E48" s="34"/>
      <c r="F48" s="34"/>
      <c r="G48" s="34"/>
      <c r="H48" s="53"/>
      <c r="I48" s="9"/>
      <c r="J48" s="9"/>
    </row>
    <row r="49" spans="1:10" ht="15">
      <c r="A49" s="33"/>
      <c r="H49" s="9"/>
      <c r="I49" s="9"/>
      <c r="J49" s="9"/>
    </row>
    <row r="50" ht="15">
      <c r="A50" s="33"/>
    </row>
    <row r="51" ht="15">
      <c r="A51" s="33"/>
    </row>
    <row r="52" ht="15">
      <c r="A52" s="33"/>
    </row>
    <row r="53" ht="15">
      <c r="A53" s="33"/>
    </row>
    <row r="54" ht="15">
      <c r="A54" s="33"/>
    </row>
    <row r="55" ht="15">
      <c r="A55" s="33"/>
    </row>
    <row r="56" ht="15">
      <c r="A56" s="33"/>
    </row>
    <row r="57" ht="15">
      <c r="A57" s="33"/>
    </row>
    <row r="58" ht="15">
      <c r="A58" s="33"/>
    </row>
    <row r="59" ht="15">
      <c r="A59" s="33"/>
    </row>
    <row r="60" ht="15">
      <c r="A60" s="33"/>
    </row>
    <row r="61" ht="15">
      <c r="A61" s="33"/>
    </row>
    <row r="62" ht="15">
      <c r="A62" s="33"/>
    </row>
    <row r="63" ht="15">
      <c r="A63" s="33"/>
    </row>
    <row r="64" ht="15">
      <c r="A64" s="33"/>
    </row>
    <row r="65" ht="15">
      <c r="A65" s="33"/>
    </row>
    <row r="66" ht="15">
      <c r="A66" s="33"/>
    </row>
    <row r="67" ht="15">
      <c r="A67" s="33"/>
    </row>
    <row r="68" ht="15">
      <c r="A68" s="33"/>
    </row>
    <row r="69" ht="15">
      <c r="A69" s="33"/>
    </row>
    <row r="70" ht="15">
      <c r="A70" s="33"/>
    </row>
    <row r="71" ht="15">
      <c r="A71" s="33"/>
    </row>
    <row r="72" ht="15">
      <c r="A72" s="33"/>
    </row>
    <row r="73" ht="15">
      <c r="A73" s="33"/>
    </row>
    <row r="74" ht="15">
      <c r="A74" s="33"/>
    </row>
    <row r="75" ht="15">
      <c r="A75" s="33"/>
    </row>
    <row r="76" ht="15">
      <c r="A76" s="33"/>
    </row>
    <row r="77" ht="15">
      <c r="A77" s="33"/>
    </row>
    <row r="78" ht="15">
      <c r="A78" s="33"/>
    </row>
    <row r="79" ht="15">
      <c r="A79" s="33"/>
    </row>
  </sheetData>
  <sheetProtection/>
  <mergeCells count="13">
    <mergeCell ref="G1:H1"/>
    <mergeCell ref="A2:J2"/>
    <mergeCell ref="A3:J3"/>
    <mergeCell ref="A5:A7"/>
    <mergeCell ref="B5:B7"/>
    <mergeCell ref="C5:C7"/>
    <mergeCell ref="D5:H5"/>
    <mergeCell ref="I5:J6"/>
    <mergeCell ref="D6:D7"/>
    <mergeCell ref="E6:E7"/>
    <mergeCell ref="F6:F7"/>
    <mergeCell ref="G6:G7"/>
    <mergeCell ref="H6:H7"/>
  </mergeCells>
  <printOptions horizontalCentered="1"/>
  <pageMargins left="0.5511811023622047" right="0.1968503937007874" top="0.4724409448818898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User</cp:lastModifiedBy>
  <cp:lastPrinted>2023-12-21T11:29:05Z</cp:lastPrinted>
  <dcterms:created xsi:type="dcterms:W3CDTF">2000-06-16T12:18:08Z</dcterms:created>
  <dcterms:modified xsi:type="dcterms:W3CDTF">2023-12-21T11:49:35Z</dcterms:modified>
  <cp:category/>
  <cp:version/>
  <cp:contentType/>
  <cp:contentStatus/>
</cp:coreProperties>
</file>