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Лист1 (2)" sheetId="1" r:id="rId1"/>
    <sheet name="соц-обєкти" sheetId="2" r:id="rId2"/>
  </sheets>
  <definedNames>
    <definedName name="_xlnm.Print_Titles" localSheetId="0">'Лист1 (2)'!$4:$7</definedName>
    <definedName name="_xlnm.Print_Area" localSheetId="0">'Лист1 (2)'!$A$1:$Q$338</definedName>
    <definedName name="_xlnm.Print_Area" localSheetId="1">'соц-обєкти'!$A$1:$B$66</definedName>
  </definedNames>
  <calcPr fullCalcOnLoad="1"/>
</workbook>
</file>

<file path=xl/sharedStrings.xml><?xml version="1.0" encoding="utf-8"?>
<sst xmlns="http://schemas.openxmlformats.org/spreadsheetml/2006/main" count="492" uniqueCount="365">
  <si>
    <t>Освоєно капітало-вкладень на 01.01.2013</t>
  </si>
  <si>
    <t>Залишок кошторисної вартості на 01.01.2013</t>
  </si>
  <si>
    <t>ВСЬОГО</t>
  </si>
  <si>
    <t xml:space="preserve">м. Запоріжжя </t>
  </si>
  <si>
    <t xml:space="preserve">Будівля обласної філармонії у                     м. Запоріжжя - реконструкція </t>
  </si>
  <si>
    <t>ТОВ "Корнер Сервіс"</t>
  </si>
  <si>
    <t xml:space="preserve">Василівський район </t>
  </si>
  <si>
    <t>Реконструкція каналізаційних очисних споруд м. Дніпрорудне, І черга, Василівський район</t>
  </si>
  <si>
    <t>ТОВ "Сім-Білдінг"</t>
  </si>
  <si>
    <t xml:space="preserve">Розширення очисних споруд каналізації в м. Гуляйполе </t>
  </si>
  <si>
    <t>ПП "Омега Люкс"</t>
  </si>
  <si>
    <t>2009-2014</t>
  </si>
  <si>
    <t xml:space="preserve">Запорізький район </t>
  </si>
  <si>
    <t>Каналізаційні очисні споруди для виправної колонії № 99 у   с. Біленьке Запорізького району</t>
  </si>
  <si>
    <t>ТОВ "Будівельна компанія Камелот"</t>
  </si>
  <si>
    <t xml:space="preserve">Великобілозерський район </t>
  </si>
  <si>
    <t xml:space="preserve">Полігон твердих побутових відходів у с. Велика Білозерка Великобілозерського району </t>
  </si>
  <si>
    <t>Будівництво полігону твердих побутових відходів в м. Гуляй-поле</t>
  </si>
  <si>
    <t xml:space="preserve">ТОВ "М-Будкомплекс"     </t>
  </si>
  <si>
    <r>
      <t>201473 м</t>
    </r>
    <r>
      <rPr>
        <vertAlign val="superscript"/>
        <sz val="12"/>
        <rFont val="Times New Roman"/>
        <family val="1"/>
      </rPr>
      <t>3</t>
    </r>
  </si>
  <si>
    <r>
      <t>1000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/добу</t>
    </r>
  </si>
  <si>
    <r>
      <t>161138 м</t>
    </r>
    <r>
      <rPr>
        <vertAlign val="superscript"/>
        <sz val="12"/>
        <rFont val="Times New Roman"/>
        <family val="1"/>
      </rPr>
      <t>3</t>
    </r>
  </si>
  <si>
    <t>Будівництво полігону для поховання твердих побутових відходів у м.Кам'янка-Дніпровська Запорізької області</t>
  </si>
  <si>
    <t>Ліквідація підтоплення території по провулках Толстого, Матросова, Світлому, Садовому, Шкільному в м. Вільнянськ – будівництво</t>
  </si>
  <si>
    <t>ПАТ "ПМК №28 Водбуд"</t>
  </si>
  <si>
    <t>Захист коси оздоровчої зони на Азовському узбережжі в                                                            м. Приморськ Запорізької області</t>
  </si>
  <si>
    <t>Із загального обсягу по містах і районах області</t>
  </si>
  <si>
    <t xml:space="preserve">Розівський район </t>
  </si>
  <si>
    <t xml:space="preserve">Чернігівський район </t>
  </si>
  <si>
    <t>2007-2014</t>
  </si>
  <si>
    <t>2002-2013</t>
  </si>
  <si>
    <t>№ з/п</t>
  </si>
  <si>
    <t>Назва об'єкта</t>
  </si>
  <si>
    <t>Рік початку та закін-чення будів-ництва</t>
  </si>
  <si>
    <t>Кошторисна вартість</t>
  </si>
  <si>
    <t>Введення в експлуатацію потужностей у відповідних одиницях</t>
  </si>
  <si>
    <t>Підрядна організація</t>
  </si>
  <si>
    <t>Примітка</t>
  </si>
  <si>
    <t>Субвенція з державного бюджету місцевим бюджетам на будівництво,  реконструкцію, ремонт та утримання вулиць і доріг комунальної власності у населених пунктах</t>
  </si>
  <si>
    <t>м. Токмак</t>
  </si>
  <si>
    <t>м. Бердянськ</t>
  </si>
  <si>
    <t>м. Енергодар</t>
  </si>
  <si>
    <t>м. Мелітополь</t>
  </si>
  <si>
    <t>Бердянський район</t>
  </si>
  <si>
    <t>2003-2013</t>
  </si>
  <si>
    <t>Вільнянський район</t>
  </si>
  <si>
    <t>2012-2013</t>
  </si>
  <si>
    <t>Веселівський район</t>
  </si>
  <si>
    <t>Гуляйпільський район</t>
  </si>
  <si>
    <t>К.-Дніпровський район</t>
  </si>
  <si>
    <t>Куйбишевський район</t>
  </si>
  <si>
    <t>Мелітопольський район</t>
  </si>
  <si>
    <t>Проведення першочергових заходів щодо ліквідації надзвичайної ситуації по підтопленню с.Костянтинівка, Мелітопольського району, Запорізької області</t>
  </si>
  <si>
    <t>Михайлівський район</t>
  </si>
  <si>
    <t>Новомиколаївський район</t>
  </si>
  <si>
    <t>Оріхівський район</t>
  </si>
  <si>
    <t>Приазовський район</t>
  </si>
  <si>
    <t>Приморський район</t>
  </si>
  <si>
    <t>Пологівський район</t>
  </si>
  <si>
    <t>Токмацький район</t>
  </si>
  <si>
    <t>Якимівський район</t>
  </si>
  <si>
    <t xml:space="preserve">у тому числі </t>
  </si>
  <si>
    <t xml:space="preserve">обласний бюджет </t>
  </si>
  <si>
    <t>2012-2014</t>
  </si>
  <si>
    <t>Обсяг капіталовкладень на 2013 рік, всього</t>
  </si>
  <si>
    <t>Субвенція з державного бюджету місцевим бюджетам на здійснення заходів щодо соціально-економічного розвитку окремих територій  (ріш.ОР від 24.12.12 №27; від 14.02.2013 № )</t>
  </si>
  <si>
    <t>Із загального обсягу погашення кредиторської заборгованості</t>
  </si>
  <si>
    <t>Запорізький обласний перинатальний центр по вул. Південноукраїнська, 17-а, бульвар Шевченка, 27 в м.Запоріжжя - реконструкція</t>
  </si>
  <si>
    <t>"РУБІКОН-ТРЕЙДІНГ"</t>
  </si>
  <si>
    <t>Реконструкція 3-го поверху адміністративної будівлі за адресою: пр. Леніна, 164, м. Запоріжжя</t>
  </si>
  <si>
    <t>Хірургічний корпус обласної клінічної дитячої лікарні м.Запоріжжя - будівництво (погашення кредиторської заборгованості )</t>
  </si>
  <si>
    <t>Обласний протитуберкульозний диспансер по вул. Перспективній, 4, м. Запоріжжя (реконструкція, перша черга) (погашення кредиторської заборгованості )</t>
  </si>
  <si>
    <t>Покрівля КЗ "Пологівський обласний притулок для дітей" Запорізької обласної ради м.Пологи - реконструкція (погашення кредиторської заборгованості )</t>
  </si>
  <si>
    <t>2008-2014</t>
  </si>
  <si>
    <t>"Омега-Люкс"</t>
  </si>
  <si>
    <t>Влаштування пандусу та впорядкування залізобетонних сходів до офісу КП "Запорізький обласний центр інвалідного спорту "Інваспорт" по вул. Дзержинського, 97-а м. Запоріжжя - реконструкція (погашення кредиторської заборгованості )</t>
  </si>
  <si>
    <t>Котельня школи-інтернату по вул. Комсомольській, 194 смт Новомиколаївка – реконструкція  (погашення кредиторської заборгованості )</t>
  </si>
  <si>
    <t>Водозабезпечення с. Українка Вільнянського району Запорізької області (погашення кредиторської заборгованості)</t>
  </si>
  <si>
    <t>4350м</t>
  </si>
  <si>
    <t>Центральна котельня м.Оріхів - реконструкція (погашення кредиторської заборгованості)</t>
  </si>
  <si>
    <t>2007-2013</t>
  </si>
  <si>
    <t>3,46Гкал/годину</t>
  </si>
  <si>
    <t>ТОВ "Білдінг-Сервіс"</t>
  </si>
  <si>
    <t>2011-2014</t>
  </si>
  <si>
    <t>Водовід с.Костянтинівка Пологівського району - реконструкція (погашення кредиторської заборгованості)</t>
  </si>
  <si>
    <t>ТОВ "Пологівський агробуд"</t>
  </si>
  <si>
    <t>3036м</t>
  </si>
  <si>
    <t>Реконструкція водоводу питної води на  с. Українка Дружелюбівської сільської ради Вільнянського району Запорізької області (погашення кредиторської заборгованості)</t>
  </si>
  <si>
    <t>ТОВ"Запоріжводсервіс"</t>
  </si>
  <si>
    <t>295м</t>
  </si>
  <si>
    <t>Реконструкція водоводу питної води для сіл Сергіївка, Вільноандріївка, Нагірне Михайлівської сільської ради Вільнянського району (погашення кредиторської заборгованості)</t>
  </si>
  <si>
    <t>Будівництво каналізаційних очисних споруд на території обласного протитуберкульозного диспансера (проектно-вишукувальні роботи)</t>
  </si>
  <si>
    <t>Каналізаційний колектор від вул.Куйбишево до вул. Пролетарська в м. Токмак Запорізької області - реконструкція</t>
  </si>
  <si>
    <t>2011-2013</t>
  </si>
  <si>
    <t>1613 м</t>
  </si>
  <si>
    <t>ТОВ "Виробничо-будівельна компанія "Аквілон"</t>
  </si>
  <si>
    <t>Реконструкція очисних споруд каналізації  в с.Верхня Криниця Василівського району</t>
  </si>
  <si>
    <t>2004-2013</t>
  </si>
  <si>
    <r>
      <t>5 тм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/добу</t>
    </r>
  </si>
  <si>
    <t>Запорізьке дочірнє підприємство "АКВА-ГАЗ" ТОВ"Укргазифікація Південь"</t>
  </si>
  <si>
    <t>2568.621</t>
  </si>
  <si>
    <t>дренажна мережа - 1648м; 7,94га;</t>
  </si>
  <si>
    <t>Реконструкція станції біологічної очистки стічних вод продуктивністю 700 куб. м. на добу Кам’янської виправної колонії № 101</t>
  </si>
  <si>
    <t>2006-2013</t>
  </si>
  <si>
    <r>
      <t>700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/добу</t>
    </r>
  </si>
  <si>
    <t xml:space="preserve">ТОВ НВП "Дніпроенергосталь  " </t>
  </si>
  <si>
    <t xml:space="preserve">Мережі водовідведення, с.Матвіївка Вільнянського району - реконструкція </t>
  </si>
  <si>
    <t>2008-2013</t>
  </si>
  <si>
    <t>1,6 км</t>
  </si>
  <si>
    <t>Самопливний каналізаційний колектор каналізаційної насосної станції КП «Комунсервіс»                                    м. Гуляйполе – реконструкція</t>
  </si>
  <si>
    <r>
      <t>1400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/добу</t>
    </r>
  </si>
  <si>
    <t xml:space="preserve">ТОВ "Будімпекс 2012"     </t>
  </si>
  <si>
    <t>ТОВ"Енергоресурс-монтаж "</t>
  </si>
  <si>
    <t>Реконструкція каналізаційної насосної станції в смт Куйбишеве Запорізької області</t>
  </si>
  <si>
    <t>ТОВ"Мега-Тек"</t>
  </si>
  <si>
    <t>Реконструкція очисних споруд каналізації продуктивністю                         1000 куб. м/добу в смт Мирне Мелітопольського району</t>
  </si>
  <si>
    <t>Реконструкція очисних споруд каналізації продуктивністю                         400 куб. м/добу села Фруктове Мелітопольського району</t>
  </si>
  <si>
    <t>2013-2014</t>
  </si>
  <si>
    <t>ТОВ"Южстроймонтаж"</t>
  </si>
  <si>
    <t>Каналізаційні очисні споруди у м.Оріхів - реконструкція</t>
  </si>
  <si>
    <t>ПІК"Енергогаз"</t>
  </si>
  <si>
    <t>Субвенція з державного бюджету місцевим бюджетам           (залишки)</t>
  </si>
  <si>
    <t xml:space="preserve">Поточний ремонт доріг комунальної власності </t>
  </si>
  <si>
    <t xml:space="preserve">Вул. Портова від пр. Металургів до вул. Рекордної, м. Запоріжжя - поточний ремонт
</t>
  </si>
  <si>
    <t>Вул. Пролетарська від вул. Дзержинського до вул. Жуковського, м. Запоріжжя - поточний ремонт</t>
  </si>
  <si>
    <t>Вул. Космічна, в тому числі тротуар в районі зупинки "Автоколона", м. Запоріжжя - поточний ремонт</t>
  </si>
  <si>
    <t>Вул. Бочарова, м. Запоріжжя - поточний ремонт</t>
  </si>
  <si>
    <t xml:space="preserve">Пр. Ювілейний від вул. Жукова до вул. Новобудов, м. Запоріжжя - поточний ремонт
</t>
  </si>
  <si>
    <t>Вул. Запорізького козацтва, м. Запоріжжя - поточний ремонт</t>
  </si>
  <si>
    <t>Вул. Електрична, м. Запоріжжя - поточний ремонт</t>
  </si>
  <si>
    <t>Вул. Автозаводська, м. Запоріжжя - поточний ремонт</t>
  </si>
  <si>
    <t>Вул. Фабрична, м. Запоріжжя - поточний ремонт</t>
  </si>
  <si>
    <t>Вул. Цегельна, м. Запоріжжя - поточний ремонт</t>
  </si>
  <si>
    <t>Вул. Челябінська, м. Запоріжжя - поточний ремонт</t>
  </si>
  <si>
    <t>Вул. Передатна, м. Запоріжжя - поточний ремонт</t>
  </si>
  <si>
    <t>Вул. Чарівна, м. Запоріжжя - поточний ремонт</t>
  </si>
  <si>
    <t>Вул. Південне шосе в Орджонікідзевському районі,                  м. Запоріжжя - поточний ремонт</t>
  </si>
  <si>
    <t>Вул. Новокузнецька,                           м. Запоріжжя - поточний ремонт</t>
  </si>
  <si>
    <t>Вул. Зої Космодем'янської,                    м. Запоріжжя - поточний ремонт</t>
  </si>
  <si>
    <t>Вул. Деповська від                                  вул. Омельченка до пр. Моторобудівників,  м. Запоріжжя - поточний ремонт</t>
  </si>
  <si>
    <t xml:space="preserve">Вул. Шкільна с. Михайлівка - поточний ремонт </t>
  </si>
  <si>
    <t xml:space="preserve">Поточний ремонт вул. Сергія Падалка с. Нестерянка Оріхівського району
</t>
  </si>
  <si>
    <t xml:space="preserve">Капітальний ремонт доріг комунальної власності </t>
  </si>
  <si>
    <t>Капітальний ремонт дорожнього покриття по бульв. 30-річчя Перемоги у м. Мелітополь</t>
  </si>
  <si>
    <t>Капітальний ремонт дорожнього покриття по вул. Гризодубової у м. Мелітополь</t>
  </si>
  <si>
    <t>Капітальний ремонт дорожнього покриття по вул. Чайковського у м. Мелітополь</t>
  </si>
  <si>
    <t xml:space="preserve">Капітальний ремонт дорожнього покриття по просп. Б. Хмельницького у м. Мелітополь </t>
  </si>
  <si>
    <t>Капітальний ремонт автодороги по вулиці Вишнева в селі Старопетрівка Бердянського району</t>
  </si>
  <si>
    <t>Дорога по вул. Залізнична с. Приморське Василівського району - капітальний ремонт</t>
  </si>
  <si>
    <t xml:space="preserve">Капітальний ремонт дороги вул. Набережна Великобілозерської сільської ради с. Велика Білозерка </t>
  </si>
  <si>
    <t xml:space="preserve">Капітальний ремонт дороги вул. Перемоги Червоної сільської ради с. Велика Білозерка </t>
  </si>
  <si>
    <t>Капітальний ремонт дороги вул. Суворова Трудової сільської ради с. Велика Білозерка</t>
  </si>
  <si>
    <t xml:space="preserve">Капітальний ремонт покриття площі Леніна смт  Веселе Запорізької області (І-ІІ черги будівництва) </t>
  </si>
  <si>
    <t xml:space="preserve">Вул. З0 років ВЛКСМ м. Вільнянськ - капітальний ремонт дороги комунальної власності </t>
  </si>
  <si>
    <t>Вул. Калініна м. Вільнянськ - капітальний ремонт дороги комунальної власності</t>
  </si>
  <si>
    <t>Вул. Стадіонна с. Михайло-Лукашево Вільнянського району - капітальний ремонт</t>
  </si>
  <si>
    <t>Вул. Шевченка (від вул. Леніна до вул. Герцена) м. Гуляйполе - капітальний ремонт</t>
  </si>
  <si>
    <t>Капітальний ремонт дороги по вул. 30 років Перемоги села Мар'ївка Мар'ївської сільської ради Запорізького району Запорізької області</t>
  </si>
  <si>
    <t>Капітальний ремонт дороги по вул. Радгоспна м. Кам'янка-Дніпровська Кам'янсько-Дніпровського району</t>
  </si>
  <si>
    <t xml:space="preserve">Капітальний ремонт дороги по пров. Мічуріна м. Кам'янка-Дніпровська Кам'янсько-Дніпровського району </t>
  </si>
  <si>
    <t>Вул. Жовтнева с. Комиш-Зоря Куйбишевського району -  капітальний ремонт</t>
  </si>
  <si>
    <t>Пров. Науменко, с. Костянтинівка, Мелітопольського району - капітальний ремонт</t>
  </si>
  <si>
    <t xml:space="preserve">Вул. Маяковського смт Михайлівка Михайлівського району - капітальний ремонт </t>
  </si>
  <si>
    <t xml:space="preserve">Вулиця Шкільна, с. Барвинівка Новомиколаївського району Запорізької області - капітальний ремонт </t>
  </si>
  <si>
    <t xml:space="preserve">Капітальний ремонт автомобільної дороги по вул. Червоних Партизанів (від початку пішохідного переходу до Оріхівської гімназії № 1 "Сузір"я") в м. Оріхів Запорізької області </t>
  </si>
  <si>
    <t>Капітальний ремонт автомобільної дороги по вул. Димитрова в м. Оріхів Запорізької області</t>
  </si>
  <si>
    <t xml:space="preserve">Капітальний ремонт автомобільної дороги по вул. Р.Люксембург в м. Оріхів Запорізької області </t>
  </si>
  <si>
    <t>Провулок Горького, смт Приазовське, Запорізької області - капітальний ремонт</t>
  </si>
  <si>
    <t>Вулиця Бердянська, смт Нововасилівка, Приазовського району, Запорізької області - капітальний ремонт</t>
  </si>
  <si>
    <t>Капітальний ремонт на ділянці дороги вул. Голика від вул. Новицького до вул. Пушкіна в                м. Приморськ Запорізької області</t>
  </si>
  <si>
    <t xml:space="preserve">Капітальний ремонт дороги по вул. Леніна смт Чернігівка Запорізька область </t>
  </si>
  <si>
    <t>Капітальний ремонт дорожнього покриття по вул. Першотравневій в смт Якимівка Якимівського району Запорізької області</t>
  </si>
  <si>
    <t xml:space="preserve">Реконструкція доріг комунальної власності </t>
  </si>
  <si>
    <t>Реконструкція вул. Грязнова від пр. Леніна до вул. Героїв Сталінграду з влаштуванням трамвайного переїзду по вул. Горького</t>
  </si>
  <si>
    <t xml:space="preserve">Будівництво та реконструкція соціально-важливих об"єктів </t>
  </si>
  <si>
    <t>ПП"Водолій"</t>
  </si>
  <si>
    <t xml:space="preserve">Нерозподілений залишок коштів </t>
  </si>
  <si>
    <r>
      <t xml:space="preserve">Видатки на проведення робіт, пов'язаних із будівництвом, реконструкцією, ремонтом та утриманням автомобільних доріг                  </t>
    </r>
    <r>
      <rPr>
        <i/>
        <sz val="12"/>
        <rFont val="Times New Roman"/>
        <family val="1"/>
      </rPr>
      <t xml:space="preserve"> (ріш. ОР від 24.12.12 №24; від 14.02.2013 №7, розпорядження голови ОДА від 22.02.2013 №84)</t>
    </r>
  </si>
  <si>
    <t>Реконструкція вул. Шамотної в межах від вул. Електричної до вул. Шламової</t>
  </si>
  <si>
    <t>Реконструкція вул. Фінальної в межах від вул. Північне шосе до вул. Історичної</t>
  </si>
  <si>
    <t>Реконструкція вул. Ніжинської в межах від вул. Олександра Невського до вул. Шмідта</t>
  </si>
  <si>
    <t>Реконструкція вул. Медичної в межах від вул. Айвазовського до вул. Панаса Мирного</t>
  </si>
  <si>
    <t>Реконструкція вул. Кияшка в межах від бул. Вінтера до вул. Михайлова</t>
  </si>
  <si>
    <t>Капітальний ремонт дороги приватного сектору м. Запоріжжя по вул. Учнівська (в межах від вул. Грибоєдова до вул. Братська, Ленінський район)</t>
  </si>
  <si>
    <t>Капітальний ремонт дорожнього полотна трамвайного переїзду вул. Теплична-Північне шосе</t>
  </si>
  <si>
    <t>Капітальний ремонт дорожнього полотна трамвайного переїзду вул. Каліброва - вул. Південне шосе</t>
  </si>
  <si>
    <t>Капітальний ремонт дорожнього покриття трамвайного переїзду вул. Діагональна - вул. Північне шосе (транспортне коло)</t>
  </si>
  <si>
    <t>Капітальний ремонт дорожнього покриття трамвайного переїзду вул. Горького - вул. Леппіка</t>
  </si>
  <si>
    <t>Капітальний ремонт дорожнього полотна трамвайного переїзду вул. Теплична - вул. Скворцова у Заводському районі м. Запоріжжя</t>
  </si>
  <si>
    <t>Капітальний ремонт дорожнього покриття трамвайного переїзду вул. Суворова - вул. Заводська - вул. Волгоградська</t>
  </si>
  <si>
    <t>Вул. 50 років СРСР, м. Бердянськ - поточний ремонт</t>
  </si>
  <si>
    <t>Вул. Героїв Сталінграда, м. Бердянськ - поточний ремонт</t>
  </si>
  <si>
    <t>Вул. Жовтнева, м. Бердянськ - поточний ремонт</t>
  </si>
  <si>
    <t>Вул. Кабельників, м. Бердянськ - поточний ремонт</t>
  </si>
  <si>
    <t>Вул. Калініна (від розворотнього кільця до міського кладовища), м. Бердянськ - поточний ремонт</t>
  </si>
  <si>
    <t>Вул. Комунарів (від вул. Дзержинського до вул. 12 Грудня), м. Бердянськ - поточний ремонт</t>
  </si>
  <si>
    <t>Вул. Мазіна, м. Бердянськ - поточний ремонт</t>
  </si>
  <si>
    <t>Вул. Мічуріна, м. Бердянськ - поточний ремонт</t>
  </si>
  <si>
    <t>Вул. Підгірна, м. Бердянськ - поточний ремонт</t>
  </si>
  <si>
    <t>Вул. Штурманська, м. Бердянськ - поточний ремонт</t>
  </si>
  <si>
    <t>Вул. Дюміна (від пр. Праці до пр. Леніна), м. Бердянськ - поточний ремонт</t>
  </si>
  <si>
    <t>Вул. Руденка (від будинку № 40 до пр. Пролетарського), м. Бердянськ - поточний ремонт</t>
  </si>
  <si>
    <t>Вул. Осипенко, м. Мелітополь - капітальний ремонт</t>
  </si>
  <si>
    <t>Вул. 9 Січня, м. Мелітополь - поточний ремонт</t>
  </si>
  <si>
    <t>Вул. Бронзоса, м. Мелітополь - поточний ремонт</t>
  </si>
  <si>
    <t>Вул. Індустріальна, м. Мелітополь - поточний ремонт</t>
  </si>
  <si>
    <t>Вул. Костенка, м. Мелітополь - поточний ремонт</t>
  </si>
  <si>
    <t>Вул. Леваневського, м. Мелітополь - поточний ремонт</t>
  </si>
  <si>
    <t>Вул. Лютнева, м. Мелітополь - поточний ремонт</t>
  </si>
  <si>
    <t>Вул. Свердлова, м. Мелітополь - поточний ремонт</t>
  </si>
  <si>
    <t>Вул. Тельмана, м. Мелітополь - поточний ремонт</t>
  </si>
  <si>
    <t>Вул. Фролова, м. Мелітополь - поточний ремонт</t>
  </si>
  <si>
    <t>Вул. Нестеренка, м. Мелітополь - поточний ремонт</t>
  </si>
  <si>
    <t>Пров. Садовий, м. Мелітополь - поточний ремонт</t>
  </si>
  <si>
    <t>Пров. Бадигіна, м. Мелітополь - поточний ремонт</t>
  </si>
  <si>
    <t>Пров. Котовського, м. Мелітополь - поточний ремонт</t>
  </si>
  <si>
    <t>Вул. Воїнів - інтернаціоналістів, м. Мелітополь - поточний ремонт</t>
  </si>
  <si>
    <t>Вул. Чкалова, м. Токмак - поточний ремонт (від буд. № 2 до буд. № 76)</t>
  </si>
  <si>
    <t>Вул. Мостова, м. Токмак - поточний ремонт (від буд. № 16 до вул. 9 Січня)</t>
  </si>
  <si>
    <t>Вул. 9 Січня, м. Токмак - поточний ремонт (від буд. № 2 до буд. № 64)</t>
  </si>
  <si>
    <t>Вул. 14 Вересня, м. Токмак - поточний ремонт (від буд. № 4 до буд. № 130)</t>
  </si>
  <si>
    <t>Вул. Привокзальна, м. Токмак - поточний ремонт (від буд. № 2 до буд. № 92)</t>
  </si>
  <si>
    <t>Вул. Володарського, м. Токмак - поточний ремонт (від буд. № 420 до буд. № 558)</t>
  </si>
  <si>
    <t>Вул. Радянська, м. Токмак - поточний ремонт (від буд. № 252 до буд. № 426)</t>
  </si>
  <si>
    <t>Вул. Совєтська с. Калайтанівка Карламарксівської сільської ради Бердянського району Запорізької обл. - поточний ремонт</t>
  </si>
  <si>
    <t>Пров. Комунарів с. Новотроїцьке Бердянського району Запорізької обл. - поточний ремонт</t>
  </si>
  <si>
    <t>Вул. Набережна с. Бердянське Червонопільської сільської ради Бердянського району Запорізької обл. - поточний ремонт</t>
  </si>
  <si>
    <t>Пров. Кіровський м. Василівка - поточний ремонт</t>
  </si>
  <si>
    <t>Вул. Підгірна м. Василівка - поточний ремонт</t>
  </si>
  <si>
    <t>Вул. Приморська м. Василівка - поточний ремонт</t>
  </si>
  <si>
    <t>Вул. Невського м. Василівка - поточний ремонт</t>
  </si>
  <si>
    <t>Вул. Шахтобудівельників смт Степногірськ Василівського району - поточний ремонт</t>
  </si>
  <si>
    <t>Дорога по  вул. Піонерська Новопетрівської сільської ради с. Велика Білозерка - поточний ремонт</t>
  </si>
  <si>
    <t>Вул. Б.Хмельницького, смт Веселе - поточний ремонт</t>
  </si>
  <si>
    <t>Вул. Білорецька, смт Веселе - поточний ремонт</t>
  </si>
  <si>
    <t>Вул. Бобрових, смт Веселе - поточний ремонт</t>
  </si>
  <si>
    <t>Вул. Горького, смт Веселе - поточний ремонт</t>
  </si>
  <si>
    <t>Вул. Дзержинського, смт Веселе - поточний ремонт</t>
  </si>
  <si>
    <t>Вул. Залізнична, смт Веселе - поточний ремонт</t>
  </si>
  <si>
    <t>Вул. Калініна, смт Веселе - поточний ремонт</t>
  </si>
  <si>
    <t>Вул. Кірова, смт Веселе - поточний ремонт</t>
  </si>
  <si>
    <t>Вул. Комсомольська, смт Веселе - поточний ремонт</t>
  </si>
  <si>
    <t>Вул. Леніна, смт Веселе - поточний ремонт</t>
  </si>
  <si>
    <t>Вул. Жовтнева, смт Веселе - поточний ремонт</t>
  </si>
  <si>
    <t>Вул. Першотравнева, смт Веселе- поточний ремонт</t>
  </si>
  <si>
    <t>Вул. Пролетарська, смт Веселе - поточний ремонт</t>
  </si>
  <si>
    <t>Вул. Пушкіна, смт Веселе - поточний ремонт</t>
  </si>
  <si>
    <t>Вул. Степова, смт Веселе - поточний ремонт</t>
  </si>
  <si>
    <t>Вул. Чекістів, смт Веселе - поточний ремонт</t>
  </si>
  <si>
    <t>Вул. Шевченка, смт Веселе - поточний ремонт</t>
  </si>
  <si>
    <t>Провулок Шкільний с. Новоолександрівка - поточний ремонт</t>
  </si>
  <si>
    <t>Вул. Леніна, м. Вільнянськ - поточний ремонт</t>
  </si>
  <si>
    <t>Вул. Ціолковського, м. Вільнянськ - поточний ремонт</t>
  </si>
  <si>
    <t>Пров. Тракторний,  м. Вільнянськ - поточний ремонт</t>
  </si>
  <si>
    <t>Пров. Шкільний,  м. Вільнянськ - поточний ремонт</t>
  </si>
  <si>
    <t>Вул. Запорізька, м. Вільнянськ - поточний ремонт</t>
  </si>
  <si>
    <t>Вул. Степова, с. Любимівка Вільнянського району - поточний ремонт</t>
  </si>
  <si>
    <t>Вул. Першотравнева, с. Васильківське  Вільнянського району - поточний ремонт</t>
  </si>
  <si>
    <t>Вул. Миру, с. Солоне Вільнянського району -                   поточний ремонт</t>
  </si>
  <si>
    <t>Вул. Центральна, с. Тернівка   Вільнянського району - поточний ремонт</t>
  </si>
  <si>
    <t>Вул. Запорізька м. Гуляйполе - поточний ремонт</t>
  </si>
  <si>
    <t>Вул. Колгоспна м. Гуляйполе - поточний ремонт</t>
  </si>
  <si>
    <t>Вул. Жовтнева м. Гуляйполе - поточний ремонт</t>
  </si>
  <si>
    <t>Вул. Комсомольська, с. Августинівка Запорізького району Запорізької області - поточний ремонт</t>
  </si>
  <si>
    <t>Вул. Перемоги с. Відрадне                Запорізького району Запорізької області - поточний ремонт</t>
  </si>
  <si>
    <t>Вул. Молодіжна с. Відрадне                    Запорізького району Запорізької області - поточний ремонт</t>
  </si>
  <si>
    <t>Вул. Бірюкова с. Відрадне              Запорізького району Запорізької області - поточний ремонт</t>
  </si>
  <si>
    <t>Вул. Молодіжна до школи та дитячого садка с. Августинівка Запорізького району Запорізької області - поточний ремонт</t>
  </si>
  <si>
    <t>Дорога по вул. Лиманна від буд. № 100 до буд. № 126  с. Велика Знам'янка Кам'янсько-Дніпровського району Запорізької області - поточний ремонт</t>
  </si>
  <si>
    <t xml:space="preserve">Дорога по вул. Матросова м. Кам'янка-Дніпровська Запорізької області - поточний ремонт        </t>
  </si>
  <si>
    <t xml:space="preserve">Дорога по вул. Першотравнева м. Кам'янка-Дніпровська Запорізької області - поточний ремонт     </t>
  </si>
  <si>
    <t>Вул. Леніна смт Куйбишеве Куйбишевського району - поточний ремонт</t>
  </si>
  <si>
    <t>Вул. Смирнова від будинку № 6 до будинку № 105а смт Куйбишеве Куйбишевського району - поточний ремонт</t>
  </si>
  <si>
    <t>Вул. Червоноармійська смт Комиш-Зоря Куйбишевського району - поточний ремонт</t>
  </si>
  <si>
    <t>Вул. Піщана с. Смирнове Куйбишевського району - поточний ремонт</t>
  </si>
  <si>
    <t>Вул. Нижня с. Смирнове Куйбишевського району - поточний ремонт</t>
  </si>
  <si>
    <t>Вул. Торгова с. Смирнове Куйбишевського району - поточний ремонт</t>
  </si>
  <si>
    <t>Вул. Леніна с. Ленінське Куйбишевського району - поточний ремонт</t>
  </si>
  <si>
    <t>Вул. Комсомольська, сел. Нове Мелітопольський район - поточний ремонт</t>
  </si>
  <si>
    <t>Вул. Жовтнева, сел. Нове Мелітопольський район - поточний ремонт</t>
  </si>
  <si>
    <t>Вул. Ялта, с. Астраханка Мелітопольський район - поточний ремонт</t>
  </si>
  <si>
    <t>Вул. Кірова с. Костянтинівка,  Мелітопольський район - поточний ремонт</t>
  </si>
  <si>
    <t>Пров. Науменко с. Костянтинівка, Мелітопольський район - поточний ремонт</t>
  </si>
  <si>
    <t>Вул. О. Кошового, с. Тимошівка Михайлівського району - поточний ремонт</t>
  </si>
  <si>
    <t>Вул. Пучкова - Безродного, с. Тимошівка Михайлівського району - поточний ремонт</t>
  </si>
  <si>
    <t>Вул. Свердлова, с. Тимошівка Михайлівського району - поточний ремонт</t>
  </si>
  <si>
    <t>Вул. Залізнична смт Тернувате  Новомиколаївського району - поточний  ремонт</t>
  </si>
  <si>
    <t>Вул. Садова смт Тернувате Новомиколаївського району - поточний ремонт</t>
  </si>
  <si>
    <t>ПП "Водолій"</t>
  </si>
  <si>
    <t>Вул. Тімірязєва (від буд. 45 до перехрестя з вул. Шевченка) м. Оріхів  - поточний ремонт</t>
  </si>
  <si>
    <t>Вул. К.Маркса (від вул. Шевченка до вул. Першотравневої) м. Оріхів  - поточний  ремонт</t>
  </si>
  <si>
    <t>Вул. Дімітрова (від буд. 35 до буд. 42) м. Оріхів  - поточний ремонт</t>
  </si>
  <si>
    <t>Вул. Жовтнева, с. Семенівка, Пологівський район - поточний ремонт</t>
  </si>
  <si>
    <t>Вул. Морозова, м. Пологи, Пологівський район - поточний ремонт</t>
  </si>
  <si>
    <t>Вул. Фрунзе, м. Пологи, Пологівський район - поточний ремонт</t>
  </si>
  <si>
    <t>вул. Зоря від № 39 до № 79, м. Пологи, Пологівський район - поточний ремонт</t>
  </si>
  <si>
    <t>Вул. Молодіжна, м. Пологи, Пологівський район - поточний ремонт</t>
  </si>
  <si>
    <t>Вул. Леніна від буд. № 10 до буд. № 104, с. Григорівка, Пологівський район - поточний ремонт</t>
  </si>
  <si>
    <t>Вул. Пролетарська від № 104  до № 174, м. Пологи, Пологівський район - поточний ремонт</t>
  </si>
  <si>
    <t>Вул. Миру, с. Олександрівка, Приазовський район - поточний ремонт</t>
  </si>
  <si>
    <t>Вул. Набережна, с. Миронівка, Приазовський район - поточний  ремонт</t>
  </si>
  <si>
    <t>Вул. Молодіжна с. Розівка, Приазовський район - поточний ремонт</t>
  </si>
  <si>
    <t xml:space="preserve">Вул. Горького с. Борисівка ( від буд. 64 до буд. 70  ) Приморський район - поточний ремонт  </t>
  </si>
  <si>
    <t>Вул. Шкільна с. Орлівка (від вул. Леніна  до Орлівської ЗОШ )  Приморський район - поточний ремонт</t>
  </si>
  <si>
    <t>Провулок Мирний с. Пролетарське Розівського району Запорізької області - поточний ремонт</t>
  </si>
  <si>
    <t>Вул. Мирна, с. Рибалівка Токмацького району - поточний ремонт</t>
  </si>
  <si>
    <t>Дорога до кладовища с. Рибалівка Токмацького району - поточний ремонт</t>
  </si>
  <si>
    <t>Вул. Леніна (від ел. опори № 27 до повороту),  смт Чернігівка  Чернігівського району Запорізької області - поточний ремонт</t>
  </si>
  <si>
    <t>Вул. Рєпіна (від будинку № 27 до № 25в), смт Чернігівка  Чернігівського району Запорізької області - поточний ремонт</t>
  </si>
  <si>
    <t>Вул. Привокзальна, с. Розівка, Якимівського району - поточний ремонт</t>
  </si>
  <si>
    <t>Вул. Молодіжна, с. Переможне, Якимівського району - поточний ремонт</t>
  </si>
  <si>
    <t>Вул. Космічна, с. Переможне, Якимівського району - поточний ремонт</t>
  </si>
  <si>
    <t>Вул. Ювілейна, с. Петрівка, Якимівського району - поточний ремонт</t>
  </si>
  <si>
    <t>Вул. Степова, с. Петрівка, Якимівського району - поточний ремонт</t>
  </si>
  <si>
    <t>Вул. Жовтнева, с. Атманай, Якимівського району - поточний ремонт</t>
  </si>
  <si>
    <t>Вул. Радянська, с. М. Горького, Якимівського району - поточний ремонт</t>
  </si>
  <si>
    <t>Вул. Зарічна, с. М. Горького, Якимівського району - поточний ремонт</t>
  </si>
  <si>
    <t>Вул. Гайдара, с. М. Горького, Якимівського району - поточний ремонт</t>
  </si>
  <si>
    <t>Вул. Радянська,с. Вовчанське, Якимівського району - поточний ремонт</t>
  </si>
  <si>
    <t>Вул. Буюкли, с. Олександрівка, Якимівського району - поточний ремонт</t>
  </si>
  <si>
    <t>Вул. Чапаєва,с. Радивонівка, Якимівського району - поточний ремонт</t>
  </si>
  <si>
    <t>Вул. Гагаріна, с. Шелюги, Якимівського району - поточний ремонт</t>
  </si>
  <si>
    <t>Вул. Леніна, с. Шелюги, Якимівського району - поточний ремонт</t>
  </si>
  <si>
    <t>Вул. Лисконоженка, с. Новоданилівка, Якимівського району - поточний ремонт</t>
  </si>
  <si>
    <t>Провулок між вул. Калініна та вул. Гагаріна, с. Червоноармійське, Якимівського району - поточний ремонт</t>
  </si>
  <si>
    <t>Вул. Брескаленко, с. Червоноармійське, Якимівського району - поточний ремонт</t>
  </si>
  <si>
    <t>Вул. Радянська, с. Охримівка, Якимівського району - поточний ремонт</t>
  </si>
  <si>
    <t xml:space="preserve">Вул. Панфіловців (від вул. Перемоги до пр. Леніна), м. Запоріжжя - поточний ремонт
</t>
  </si>
  <si>
    <r>
      <t xml:space="preserve">Бюджет розвитку - обласний бюджет </t>
    </r>
    <r>
      <rPr>
        <i/>
        <sz val="12"/>
        <rFont val="Times New Roman"/>
        <family val="1"/>
      </rPr>
      <t>(ріш.ОР від 24.12.12 №27; від 14.02.2013 № 29, 28.03.2013 №50)</t>
    </r>
  </si>
  <si>
    <t xml:space="preserve">Харчоблок обласної клінічної лікарні по Оріхівському шосе, 10 у м. Запоріжжі - реконструкція </t>
  </si>
  <si>
    <t>Реконструкція будівлі обчислювального центру Запорізької обласної ради по 
вул. Артема, 54, м. Запоріжжя, під 
КУ "ТМО "Обласний центр екстреної медичної допомоги та медицини катастроф" ЗОР (проектно-вишукувальні роботи)</t>
  </si>
  <si>
    <r>
      <t xml:space="preserve">Охорона та раціональне використання природних ресурсів </t>
    </r>
    <r>
      <rPr>
        <i/>
        <sz val="12"/>
        <rFont val="Times New Roman"/>
        <family val="1"/>
      </rPr>
      <t>(ріш. ОР від 24.12.12 №25; від 14.02.2013 №6, від 28.03.2013 №32 )</t>
    </r>
  </si>
  <si>
    <t xml:space="preserve">Хортицький навчально-реабілітаційний багатопрофільний центр в м.Запоріжжя - реконструкція (перша черга) </t>
  </si>
  <si>
    <t>2009-2013</t>
  </si>
  <si>
    <t>об'єкт</t>
  </si>
  <si>
    <t>Спеціалізована школа І-ІІІ ступенів "Інтелект" по вул.Шевченка, 71  смт Кушугум Запорізького району - реконструкція (ІІ етап)</t>
  </si>
  <si>
    <t>Господарсько-питний водопровід по вул. Приморській м. Василівка Запорізької області - реконструкція</t>
  </si>
  <si>
    <t>1,209 км</t>
  </si>
  <si>
    <t>Господарсько-питний водопровід по вул. Миру в м. Василівці — реконструкція</t>
  </si>
  <si>
    <t xml:space="preserve">ТОВ "Таунус-Н"  </t>
  </si>
  <si>
    <t>ТОВ "ЄВРОФОРМАТ ІНЖИНІРИНГ"</t>
  </si>
  <si>
    <t>124 ліжка</t>
  </si>
  <si>
    <t>Інформація щодо стану фінансування об'єктів на замовлення УКБ ОДА</t>
  </si>
  <si>
    <t xml:space="preserve">станом на 01.04.2013 </t>
  </si>
  <si>
    <t>Пішохідні дороги і тротуари до житлового будинку № 102 вул. Набережна, 2;  
№ 104-1 вул. Набережна, 4; 
№ 104-А-2 вул. Набережна, 4; 
№ 105а вул. Набережна, 8; 
№ 105 вул. Набережна, 8; 
№ 107-1 вул. Набережна, 10; 
№ 107-2 вул. Набережна, 12; 
№ 107-3 ву</t>
  </si>
  <si>
    <t>Пішохідні дороги і тротуари до житлового будинку № 206 бул. Каштановий, 2; 
№ 204-1,2 бул. Каштановий, 2 а;  
№ 182б бул. Каштановий, 4; 
№ 210-4 бул. Каштановий, 5; 
№ 179б бул. Каштановий, 6; 
№ 210-2 бул. Каштановий, 7; 
№ 174 бул. Каштановий, 8; 
№ 21</t>
  </si>
  <si>
    <t>Пішохідні дороги і тротуари до житлового будинку № 192 вул. Скіфська, 2; 
№ 186-1 вул. Скіфська, 6; 
№ 175-1 вул. Скіфська, 8;  
№ 175-П вул. Скіфська, 8;  
№ 228-1 вул. Скіфська, 16; 
№ 228-2 вул. Скіфська, 18;  
№ 229-1 вул. Скіфська, 20;  
№ 229-2 вул.</t>
  </si>
  <si>
    <t>Водопровідна мережа по вул.Писаренка в с.Приморське Василівського району-реконструкція (погашення кредиторської заборгованості)</t>
  </si>
  <si>
    <t>Веселівський</t>
  </si>
  <si>
    <t>Газопостачання с. Новоуспенівка Веселівського району (міжселищний газопровід високого тиску ІІ категорії)(погашення кредиторської заборгованості)</t>
  </si>
  <si>
    <t>Водопровід у с.Вільне, с-щі Кирпотине, с-щі Новотавричеське Оріхівського району - реконструкція</t>
  </si>
  <si>
    <t>Хірургічний корпус обласної клінічної дитячої лікарні м.Запоріжжя - будівництво</t>
  </si>
  <si>
    <t>Лікувальний корпус обласної дитячої клінічної лікарні, м.Запоріжжя (реконструкція, перша черга)</t>
  </si>
  <si>
    <t xml:space="preserve">Обласний протитуберкульозний диспансер по вул. Перспективній, 4 м. Запоріжжя (реконструкція, перша черга, зовнішнє електропостачання) (проектно-вишукувальні роботи) </t>
  </si>
  <si>
    <t xml:space="preserve">Будівля обласної філармонії у м. Запоріжжя - реконструкція </t>
  </si>
  <si>
    <t>Влаштування пандусу та впорядкування залізобетонних сходів до офісу КП "Запорізький обласний центр інвалідного спорту "Інваспорт" по вул. Дзержинського, 97-а                                                                                м. Запоріжжя - реконструкція (погашення кредиторської заборгованості )</t>
  </si>
  <si>
    <t>Самопливний каналізаційний колектор каналізаційної насосної станції КП «Комунсервіс» м. Гуляйполе – реконструкція</t>
  </si>
  <si>
    <t>Будівництво полігону твердих побутових відходів в м. Гуляйполе</t>
  </si>
  <si>
    <t>Реконструкція очисних споруд каналізації продуктивністю 1000 куб. м/добу в смт Мирне Мелітопольського району</t>
  </si>
  <si>
    <t>Реконструкція очисних споруд каналізації продуктивністю 400 куб. м/добу села Фруктове Мелітопольського району</t>
  </si>
  <si>
    <t>Захист коси оздоровчої зони на Азовському узбережжі в  м. Приморськ Запорізької області</t>
  </si>
  <si>
    <t xml:space="preserve">Реконструкція очисних споруд каналізації у  м.Приморськ  </t>
  </si>
  <si>
    <t>державного та обласного бюджетів на замовлення УКБ облдержадміністрації</t>
  </si>
  <si>
    <t xml:space="preserve">Перелік соціально-важливих об"єктів, фінансування яких у 2013 році передбачається за рахунок коштів </t>
  </si>
  <si>
    <t>Реконструкція будівлі обчислювального центру Запорізької обласної ради по вул. Артема, 54, м. Запоріжжя, під КУ "ТМО "Обласний центр екстреної  медичної допомоги та медицини катастроф" ЗОР (проектно-вишукувальні роботи)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</si>
</sst>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0000"/>
    <numFmt numFmtId="168" formatCode="#,##0.00000"/>
    <numFmt numFmtId="169" formatCode="#,##0.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0000"/>
    <numFmt numFmtId="177" formatCode="0.00000000"/>
    <numFmt numFmtId="178" formatCode="0.0000000"/>
    <numFmt numFmtId="179" formatCode="0.000000"/>
  </numFmts>
  <fonts count="27">
    <font>
      <sz val="10"/>
      <name val="Arial Cyr"/>
      <family val="0"/>
    </font>
    <font>
      <b/>
      <sz val="16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164" fontId="4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vertical="top" wrapText="1"/>
    </xf>
    <xf numFmtId="166" fontId="9" fillId="2" borderId="1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164" fontId="4" fillId="3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164" fontId="9" fillId="0" borderId="1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9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6" fontId="9" fillId="2" borderId="1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/>
    </xf>
    <xf numFmtId="164" fontId="8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66" fontId="3" fillId="2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 applyProtection="1">
      <alignment horizontal="center" vertical="top" wrapText="1"/>
      <protection locked="0"/>
    </xf>
    <xf numFmtId="3" fontId="3" fillId="0" borderId="1" xfId="0" applyNumberFormat="1" applyFont="1" applyFill="1" applyBorder="1" applyAlignment="1">
      <alignment horizontal="right" vertical="top"/>
    </xf>
    <xf numFmtId="1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Fill="1" applyBorder="1" applyAlignment="1">
      <alignment vertical="top"/>
    </xf>
    <xf numFmtId="166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vertical="top" wrapText="1"/>
    </xf>
    <xf numFmtId="0" fontId="3" fillId="0" borderId="1" xfId="0" applyFont="1" applyFill="1" applyBorder="1" applyAlignment="1" applyProtection="1">
      <alignment/>
      <protection locked="0"/>
    </xf>
    <xf numFmtId="166" fontId="9" fillId="0" borderId="1" xfId="0" applyNumberFormat="1" applyFont="1" applyBorder="1" applyAlignment="1" applyProtection="1">
      <alignment horizontal="center" vertical="top" wrapText="1"/>
      <protection locked="0"/>
    </xf>
    <xf numFmtId="166" fontId="3" fillId="0" borderId="1" xfId="0" applyNumberFormat="1" applyFont="1" applyFill="1" applyBorder="1" applyAlignment="1" applyProtection="1">
      <alignment horizontal="center"/>
      <protection locked="0"/>
    </xf>
    <xf numFmtId="169" fontId="9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166" fontId="3" fillId="0" borderId="1" xfId="0" applyNumberFormat="1" applyFont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4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164" fontId="4" fillId="4" borderId="1" xfId="0" applyNumberFormat="1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vertical="top" wrapText="1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 applyProtection="1">
      <alignment horizontal="center" vertical="top"/>
      <protection locked="0"/>
    </xf>
    <xf numFmtId="164" fontId="3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8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164" fontId="1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166" fontId="8" fillId="2" borderId="1" xfId="0" applyNumberFormat="1" applyFont="1" applyFill="1" applyBorder="1" applyAlignment="1" applyProtection="1">
      <alignment horizontal="center" vertical="top" wrapText="1"/>
      <protection locked="0"/>
    </xf>
    <xf numFmtId="166" fontId="8" fillId="2" borderId="1" xfId="0" applyNumberFormat="1" applyFont="1" applyFill="1" applyBorder="1" applyAlignment="1">
      <alignment horizontal="center" vertical="top"/>
    </xf>
    <xf numFmtId="166" fontId="8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>
      <alignment vertical="top" wrapText="1"/>
    </xf>
    <xf numFmtId="0" fontId="8" fillId="4" borderId="1" xfId="0" applyFont="1" applyFill="1" applyBorder="1" applyAlignment="1" applyProtection="1">
      <alignment horizontal="center" vertical="top"/>
      <protection locked="0"/>
    </xf>
    <xf numFmtId="164" fontId="8" fillId="4" borderId="1" xfId="0" applyNumberFormat="1" applyFont="1" applyFill="1" applyBorder="1" applyAlignment="1" applyProtection="1">
      <alignment horizontal="center" vertical="top" wrapText="1"/>
      <protection locked="0"/>
    </xf>
    <xf numFmtId="0" fontId="8" fillId="4" borderId="1" xfId="0" applyFont="1" applyFill="1" applyBorder="1" applyAlignment="1">
      <alignment/>
    </xf>
    <xf numFmtId="0" fontId="8" fillId="4" borderId="1" xfId="0" applyFont="1" applyFill="1" applyBorder="1" applyAlignment="1">
      <alignment vertical="top" wrapText="1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8" fillId="2" borderId="1" xfId="0" applyFont="1" applyFill="1" applyBorder="1" applyAlignment="1">
      <alignment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166" fontId="12" fillId="2" borderId="1" xfId="0" applyNumberFormat="1" applyFont="1" applyFill="1" applyBorder="1" applyAlignment="1">
      <alignment horizontal="center" vertical="top" wrapText="1"/>
    </xf>
    <xf numFmtId="166" fontId="21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 applyProtection="1">
      <alignment vertical="top" wrapText="1"/>
      <protection locked="0"/>
    </xf>
    <xf numFmtId="164" fontId="9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11" fillId="4" borderId="1" xfId="0" applyNumberFormat="1" applyFont="1" applyFill="1" applyBorder="1" applyAlignment="1" applyProtection="1">
      <alignment horizontal="left" vertical="top" wrapText="1"/>
      <protection locked="0"/>
    </xf>
    <xf numFmtId="0" fontId="9" fillId="4" borderId="1" xfId="0" applyFont="1" applyFill="1" applyBorder="1" applyAlignment="1" applyProtection="1">
      <alignment horizontal="center" vertical="top" wrapText="1"/>
      <protection locked="0"/>
    </xf>
    <xf numFmtId="0" fontId="9" fillId="4" borderId="1" xfId="0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166" fontId="6" fillId="4" borderId="1" xfId="0" applyNumberFormat="1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NumberFormat="1" applyFont="1" applyFill="1" applyBorder="1" applyAlignment="1">
      <alignment horizontal="center" vertical="top" wrapText="1"/>
    </xf>
    <xf numFmtId="164" fontId="21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164" fontId="10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 applyProtection="1">
      <alignment vertical="top" wrapText="1"/>
      <protection locked="0"/>
    </xf>
    <xf numFmtId="0" fontId="9" fillId="0" borderId="1" xfId="18" applyFont="1" applyFill="1" applyBorder="1" applyAlignment="1">
      <alignment vertical="top" wrapText="1"/>
      <protection/>
    </xf>
    <xf numFmtId="164" fontId="12" fillId="2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 applyProtection="1">
      <alignment horizontal="left" vertical="top" wrapText="1"/>
      <protection locked="0"/>
    </xf>
    <xf numFmtId="164" fontId="9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2" borderId="1" xfId="0" applyNumberFormat="1" applyFont="1" applyFill="1" applyBorder="1" applyAlignment="1">
      <alignment vertical="top" wrapText="1"/>
    </xf>
    <xf numFmtId="164" fontId="4" fillId="4" borderId="1" xfId="0" applyNumberFormat="1" applyFont="1" applyFill="1" applyBorder="1" applyAlignment="1">
      <alignment vertical="top" wrapText="1"/>
    </xf>
    <xf numFmtId="166" fontId="9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1" xfId="0" applyNumberFormat="1" applyFont="1" applyFill="1" applyBorder="1" applyAlignment="1" applyProtection="1">
      <alignment vertical="top" wrapText="1"/>
      <protection locked="0"/>
    </xf>
    <xf numFmtId="164" fontId="4" fillId="4" borderId="1" xfId="0" applyNumberFormat="1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/>
      <protection locked="0"/>
    </xf>
    <xf numFmtId="0" fontId="21" fillId="2" borderId="1" xfId="0" applyFont="1" applyFill="1" applyBorder="1" applyAlignment="1" applyProtection="1">
      <alignment horizontal="center" vertical="top" wrapText="1"/>
      <protection locked="0"/>
    </xf>
    <xf numFmtId="164" fontId="2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1" xfId="0" applyNumberFormat="1" applyFont="1" applyFill="1" applyBorder="1" applyAlignment="1" applyProtection="1">
      <alignment horizontal="center" vertical="top" wrapText="1"/>
      <protection locked="0"/>
    </xf>
    <xf numFmtId="1" fontId="2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 applyProtection="1">
      <alignment vertical="top" wrapText="1"/>
      <protection locked="0"/>
    </xf>
    <xf numFmtId="1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1" xfId="21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64" fontId="8" fillId="2" borderId="1" xfId="0" applyNumberFormat="1" applyFont="1" applyFill="1" applyBorder="1" applyAlignment="1" applyProtection="1">
      <alignment vertical="top" wrapText="1"/>
      <protection locked="0"/>
    </xf>
    <xf numFmtId="0" fontId="8" fillId="4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166" fontId="20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3" fillId="4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20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0" fillId="4" borderId="1" xfId="0" applyFont="1" applyFill="1" applyBorder="1" applyAlignment="1" applyProtection="1">
      <alignment horizontal="center"/>
      <protection locked="0"/>
    </xf>
    <xf numFmtId="0" fontId="23" fillId="4" borderId="1" xfId="0" applyFont="1" applyFill="1" applyBorder="1" applyAlignment="1" applyProtection="1">
      <alignment vertical="top" wrapText="1"/>
      <protection locked="0"/>
    </xf>
    <xf numFmtId="0" fontId="20" fillId="0" borderId="1" xfId="0" applyFont="1" applyFill="1" applyBorder="1" applyAlignment="1" applyProtection="1">
      <alignment horizontal="center" vertical="top"/>
      <protection locked="0"/>
    </xf>
    <xf numFmtId="0" fontId="24" fillId="0" borderId="1" xfId="0" applyFont="1" applyFill="1" applyBorder="1" applyAlignment="1" applyProtection="1">
      <alignment vertical="top" wrapText="1"/>
      <protection locked="0"/>
    </xf>
    <xf numFmtId="164" fontId="24" fillId="0" borderId="1" xfId="0" applyNumberFormat="1" applyFont="1" applyFill="1" applyBorder="1" applyAlignment="1">
      <alignment vertical="top" wrapText="1"/>
    </xf>
    <xf numFmtId="164" fontId="24" fillId="0" borderId="1" xfId="0" applyNumberFormat="1" applyFont="1" applyFill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164" fontId="24" fillId="2" borderId="1" xfId="0" applyNumberFormat="1" applyFont="1" applyFill="1" applyBorder="1" applyAlignment="1">
      <alignment vertical="top" wrapText="1"/>
    </xf>
    <xf numFmtId="164" fontId="20" fillId="0" borderId="1" xfId="0" applyNumberFormat="1" applyFont="1" applyFill="1" applyBorder="1" applyAlignment="1">
      <alignment vertical="top" wrapText="1"/>
    </xf>
    <xf numFmtId="164" fontId="20" fillId="0" borderId="1" xfId="0" applyNumberFormat="1" applyFont="1" applyFill="1" applyBorder="1" applyAlignment="1">
      <alignment horizontal="left" vertical="top" wrapText="1"/>
    </xf>
    <xf numFmtId="0" fontId="20" fillId="4" borderId="1" xfId="0" applyFont="1" applyFill="1" applyBorder="1" applyAlignment="1" applyProtection="1">
      <alignment horizontal="center" vertical="top"/>
      <protection locked="0"/>
    </xf>
    <xf numFmtId="0" fontId="25" fillId="4" borderId="1" xfId="0" applyFont="1" applyFill="1" applyBorder="1" applyAlignment="1" applyProtection="1">
      <alignment horizontal="center" vertical="top"/>
      <protection locked="0"/>
    </xf>
    <xf numFmtId="164" fontId="26" fillId="4" borderId="1" xfId="0" applyNumberFormat="1" applyFont="1" applyFill="1" applyBorder="1" applyAlignment="1" applyProtection="1">
      <alignment horizontal="left" vertical="top" wrapText="1"/>
      <protection locked="0"/>
    </xf>
    <xf numFmtId="164" fontId="24" fillId="2" borderId="1" xfId="0" applyNumberFormat="1" applyFont="1" applyFill="1" applyBorder="1" applyAlignment="1" applyProtection="1">
      <alignment horizontal="left" vertical="top" wrapText="1"/>
      <protection locked="0"/>
    </xf>
    <xf numFmtId="0" fontId="20" fillId="2" borderId="1" xfId="0" applyFont="1" applyFill="1" applyBorder="1" applyAlignment="1" applyProtection="1">
      <alignment vertical="top" wrapText="1"/>
      <protection locked="0"/>
    </xf>
    <xf numFmtId="0" fontId="24" fillId="0" borderId="1" xfId="0" applyFont="1" applyFill="1" applyBorder="1" applyAlignment="1">
      <alignment vertical="top" wrapText="1"/>
    </xf>
    <xf numFmtId="164" fontId="24" fillId="2" borderId="1" xfId="0" applyNumberFormat="1" applyFont="1" applyFill="1" applyBorder="1" applyAlignment="1" applyProtection="1">
      <alignment vertical="top" wrapText="1"/>
      <protection locked="0"/>
    </xf>
    <xf numFmtId="0" fontId="24" fillId="0" borderId="1" xfId="18" applyFont="1" applyFill="1" applyBorder="1" applyAlignment="1">
      <alignment vertical="top" wrapText="1"/>
      <protection/>
    </xf>
    <xf numFmtId="164" fontId="24" fillId="0" borderId="1" xfId="0" applyNumberFormat="1" applyFont="1" applyFill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>
      <alignment vertical="top" wrapText="1"/>
    </xf>
    <xf numFmtId="164" fontId="23" fillId="4" borderId="1" xfId="0" applyNumberFormat="1" applyFont="1" applyFill="1" applyBorder="1" applyAlignment="1">
      <alignment vertical="top" wrapText="1"/>
    </xf>
    <xf numFmtId="164" fontId="24" fillId="2" borderId="1" xfId="0" applyNumberFormat="1" applyFont="1" applyFill="1" applyBorder="1" applyAlignment="1">
      <alignment vertical="top" wrapText="1"/>
    </xf>
    <xf numFmtId="164" fontId="23" fillId="4" borderId="1" xfId="0" applyNumberFormat="1" applyFont="1" applyFill="1" applyBorder="1" applyAlignment="1" applyProtection="1">
      <alignment vertical="top" wrapText="1"/>
      <protection locked="0"/>
    </xf>
    <xf numFmtId="164" fontId="24" fillId="0" borderId="1" xfId="0" applyNumberFormat="1" applyFont="1" applyFill="1" applyBorder="1" applyAlignment="1" applyProtection="1">
      <alignment vertical="top" wrapText="1"/>
      <protection locked="0"/>
    </xf>
    <xf numFmtId="0" fontId="20" fillId="0" borderId="2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Субв_123456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38"/>
  <sheetViews>
    <sheetView view="pageBreakPreview" zoomScale="70" zoomScaleNormal="85" zoomScaleSheetLayoutView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4" sqref="F4:F6"/>
    </sheetView>
  </sheetViews>
  <sheetFormatPr defaultColWidth="9.00390625" defaultRowHeight="12.75"/>
  <cols>
    <col min="1" max="1" width="5.875" style="28" customWidth="1"/>
    <col min="2" max="2" width="34.375" style="28" customWidth="1"/>
    <col min="3" max="3" width="10.625" style="28" customWidth="1"/>
    <col min="4" max="4" width="14.25390625" style="28" customWidth="1"/>
    <col min="5" max="5" width="15.125" style="28" customWidth="1"/>
    <col min="6" max="6" width="14.25390625" style="28" customWidth="1"/>
    <col min="7" max="7" width="15.00390625" style="37" customWidth="1"/>
    <col min="8" max="8" width="14.75390625" style="28" customWidth="1"/>
    <col min="9" max="9" width="14.625" style="28" customWidth="1"/>
    <col min="10" max="10" width="13.25390625" style="28" customWidth="1"/>
    <col min="11" max="11" width="16.375" style="28" customWidth="1"/>
    <col min="12" max="12" width="15.125" style="28" customWidth="1"/>
    <col min="13" max="14" width="15.25390625" style="28" customWidth="1"/>
    <col min="15" max="15" width="15.625" style="28" customWidth="1"/>
    <col min="16" max="16" width="15.75390625" style="28" customWidth="1"/>
    <col min="17" max="17" width="13.875" style="28" customWidth="1"/>
    <col min="18" max="16384" width="9.125" style="28" customWidth="1"/>
  </cols>
  <sheetData>
    <row r="1" spans="1:27" s="16" customFormat="1" ht="20.25">
      <c r="A1" s="188" t="s">
        <v>342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27" s="16" customFormat="1" ht="20.25">
      <c r="A2" s="188" t="s">
        <v>343</v>
      </c>
      <c r="B2" s="188"/>
      <c r="C2" s="188"/>
      <c r="D2" s="188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</row>
    <row r="3" spans="1:7" s="16" customFormat="1" ht="21" customHeight="1">
      <c r="A3" s="200"/>
      <c r="B3" s="200"/>
      <c r="C3" s="200"/>
      <c r="D3" s="200"/>
      <c r="E3" s="200"/>
      <c r="F3" s="200"/>
      <c r="G3" s="17"/>
    </row>
    <row r="4" spans="1:17" s="17" customFormat="1" ht="18" customHeight="1">
      <c r="A4" s="193" t="s">
        <v>31</v>
      </c>
      <c r="B4" s="193" t="s">
        <v>32</v>
      </c>
      <c r="C4" s="193" t="s">
        <v>33</v>
      </c>
      <c r="D4" s="193" t="s">
        <v>34</v>
      </c>
      <c r="E4" s="193" t="s">
        <v>0</v>
      </c>
      <c r="F4" s="194" t="s">
        <v>1</v>
      </c>
      <c r="G4" s="198" t="s">
        <v>64</v>
      </c>
      <c r="H4" s="191" t="s">
        <v>61</v>
      </c>
      <c r="I4" s="191"/>
      <c r="J4" s="191"/>
      <c r="K4" s="191"/>
      <c r="L4" s="191"/>
      <c r="M4" s="197"/>
      <c r="N4" s="195" t="s">
        <v>66</v>
      </c>
      <c r="O4" s="191" t="s">
        <v>35</v>
      </c>
      <c r="P4" s="191" t="s">
        <v>36</v>
      </c>
      <c r="Q4" s="191" t="s">
        <v>37</v>
      </c>
    </row>
    <row r="5" spans="1:17" s="17" customFormat="1" ht="117" customHeight="1">
      <c r="A5" s="193"/>
      <c r="B5" s="193"/>
      <c r="C5" s="193"/>
      <c r="D5" s="193"/>
      <c r="E5" s="193"/>
      <c r="F5" s="194"/>
      <c r="G5" s="199"/>
      <c r="H5" s="191" t="s">
        <v>328</v>
      </c>
      <c r="I5" s="191" t="s">
        <v>177</v>
      </c>
      <c r="J5" s="197"/>
      <c r="K5" s="197"/>
      <c r="L5" s="191" t="s">
        <v>331</v>
      </c>
      <c r="M5" s="191" t="s">
        <v>65</v>
      </c>
      <c r="N5" s="196"/>
      <c r="O5" s="192"/>
      <c r="P5" s="192"/>
      <c r="Q5" s="192"/>
    </row>
    <row r="6" spans="1:246" s="18" customFormat="1" ht="228" customHeight="1">
      <c r="A6" s="193"/>
      <c r="B6" s="193"/>
      <c r="C6" s="193"/>
      <c r="D6" s="193"/>
      <c r="E6" s="193"/>
      <c r="F6" s="194"/>
      <c r="G6" s="199"/>
      <c r="H6" s="192"/>
      <c r="I6" s="29" t="s">
        <v>62</v>
      </c>
      <c r="J6" s="29" t="s">
        <v>121</v>
      </c>
      <c r="K6" s="29" t="s">
        <v>38</v>
      </c>
      <c r="L6" s="192"/>
      <c r="M6" s="197"/>
      <c r="N6" s="196"/>
      <c r="O6" s="192"/>
      <c r="P6" s="192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</row>
    <row r="7" spans="1:18" s="16" customFormat="1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46">
        <v>6</v>
      </c>
      <c r="G7" s="19">
        <v>7</v>
      </c>
      <c r="H7" s="46">
        <v>8</v>
      </c>
      <c r="I7" s="19">
        <v>9</v>
      </c>
      <c r="J7" s="19">
        <v>10</v>
      </c>
      <c r="K7" s="46">
        <v>11</v>
      </c>
      <c r="L7" s="19">
        <v>12</v>
      </c>
      <c r="M7" s="19">
        <v>13</v>
      </c>
      <c r="N7" s="19">
        <v>14</v>
      </c>
      <c r="O7" s="46">
        <v>15</v>
      </c>
      <c r="P7" s="46">
        <v>16</v>
      </c>
      <c r="Q7" s="46">
        <v>17</v>
      </c>
      <c r="R7" s="20"/>
    </row>
    <row r="8" spans="1:18" s="53" customFormat="1" ht="33.75" customHeight="1">
      <c r="A8" s="21"/>
      <c r="B8" s="22" t="s">
        <v>2</v>
      </c>
      <c r="C8" s="35"/>
      <c r="D8" s="23"/>
      <c r="E8" s="23"/>
      <c r="F8" s="23"/>
      <c r="G8" s="23">
        <f aca="true" t="shared" si="0" ref="G8:N8">G10+G16+G62+G76+G81+G103+G114+G121+G135+G144+G166+G189+G200+G212+G222+G235+G248+G255+G263+G276+G288+G296+G304+G307+G311+G317</f>
        <v>97695.79999999999</v>
      </c>
      <c r="H8" s="23">
        <f t="shared" si="0"/>
        <v>20610.677</v>
      </c>
      <c r="I8" s="23">
        <f t="shared" si="0"/>
        <v>5754.799000000001</v>
      </c>
      <c r="J8" s="23">
        <f t="shared" si="0"/>
        <v>10266.993000000002</v>
      </c>
      <c r="K8" s="23">
        <f t="shared" si="0"/>
        <v>25327.100000000006</v>
      </c>
      <c r="L8" s="23">
        <f t="shared" si="0"/>
        <v>33338.68199999999</v>
      </c>
      <c r="M8" s="23">
        <f t="shared" si="0"/>
        <v>2397.5490000000004</v>
      </c>
      <c r="N8" s="23">
        <f t="shared" si="0"/>
        <v>8728.292</v>
      </c>
      <c r="O8" s="43"/>
      <c r="P8" s="43"/>
      <c r="Q8" s="43"/>
      <c r="R8" s="52"/>
    </row>
    <row r="9" spans="1:18" s="66" customFormat="1" ht="33.75" customHeight="1">
      <c r="A9" s="61"/>
      <c r="B9" s="62" t="s">
        <v>61</v>
      </c>
      <c r="C9" s="63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64"/>
      <c r="P9" s="64"/>
      <c r="Q9" s="64"/>
      <c r="R9" s="65"/>
    </row>
    <row r="10" spans="1:18" s="66" customFormat="1" ht="33.75" customHeight="1">
      <c r="A10" s="61"/>
      <c r="B10" s="59" t="s">
        <v>176</v>
      </c>
      <c r="C10" s="63"/>
      <c r="D10" s="55"/>
      <c r="E10" s="55"/>
      <c r="F10" s="55"/>
      <c r="G10" s="55">
        <f>SUM(H10:M10)</f>
        <v>8836.625</v>
      </c>
      <c r="H10" s="55"/>
      <c r="I10" s="55">
        <v>4461.202</v>
      </c>
      <c r="J10" s="55">
        <v>3875.423</v>
      </c>
      <c r="K10" s="55"/>
      <c r="L10" s="55">
        <v>500</v>
      </c>
      <c r="M10" s="55"/>
      <c r="N10" s="55"/>
      <c r="O10" s="64"/>
      <c r="P10" s="64"/>
      <c r="Q10" s="64"/>
      <c r="R10" s="65"/>
    </row>
    <row r="11" spans="1:18" s="66" customFormat="1" ht="33.75" customHeight="1">
      <c r="A11" s="61"/>
      <c r="B11" s="100" t="s">
        <v>122</v>
      </c>
      <c r="C11" s="63"/>
      <c r="D11" s="55"/>
      <c r="E11" s="55"/>
      <c r="F11" s="55"/>
      <c r="G11" s="55">
        <f>SUMIF(B17:B338,B28,G17:G338)</f>
        <v>9422.797999999999</v>
      </c>
      <c r="H11" s="55">
        <f>SUMIF(B17:B338,B28,H17:H338)</f>
        <v>0</v>
      </c>
      <c r="I11" s="55">
        <f>SUMIF(B17:B338,B28,I17:I338)</f>
        <v>1293.5970000000002</v>
      </c>
      <c r="J11" s="55">
        <f>SUMIF(B17:B338,B28,J17:J338)</f>
        <v>24.501</v>
      </c>
      <c r="K11" s="55">
        <f>SUMIF(B17:B338,B28,K17:K338)</f>
        <v>8104.7</v>
      </c>
      <c r="L11" s="55">
        <f>SUMIF(B17:B338,B28,L17:L338)</f>
        <v>0</v>
      </c>
      <c r="M11" s="55">
        <f>SUMIF(B17:B338,B28,M17:M338)</f>
        <v>0</v>
      </c>
      <c r="N11" s="55">
        <f>SUMIF(B17:B338,B28,N17:N338)</f>
        <v>24.501</v>
      </c>
      <c r="O11" s="64"/>
      <c r="P11" s="64"/>
      <c r="Q11" s="64"/>
      <c r="R11" s="65"/>
    </row>
    <row r="12" spans="1:18" s="66" customFormat="1" ht="33.75" customHeight="1">
      <c r="A12" s="61"/>
      <c r="B12" s="100" t="s">
        <v>142</v>
      </c>
      <c r="C12" s="63"/>
      <c r="D12" s="55"/>
      <c r="E12" s="55"/>
      <c r="F12" s="55"/>
      <c r="G12" s="55">
        <f>SUMIF(B17:B338,B47,G17:G338)</f>
        <v>16579.017</v>
      </c>
      <c r="H12" s="55">
        <f>SUMIF(B17:B338,B47,H17:H338)</f>
        <v>0</v>
      </c>
      <c r="I12" s="55">
        <f>SUMIF(B17:B338,B47,I17:I338)</f>
        <v>0</v>
      </c>
      <c r="J12" s="55">
        <f>SUMIF(B17:B338,B47,J17:J338)</f>
        <v>6364.350000000001</v>
      </c>
      <c r="K12" s="55">
        <f>SUMIF(B17:B338,B47,K17:K338)</f>
        <v>10214.667</v>
      </c>
      <c r="L12" s="55">
        <f>SUMIF(B17:B338,B47,L17:L338)</f>
        <v>0</v>
      </c>
      <c r="M12" s="55">
        <f>SUMIF(B17:B338,B47,M17:M338)</f>
        <v>0</v>
      </c>
      <c r="N12" s="55">
        <f>SUMIF(B17:B338,B47,N17:N338)</f>
        <v>4674.408</v>
      </c>
      <c r="O12" s="64"/>
      <c r="P12" s="64"/>
      <c r="Q12" s="64"/>
      <c r="R12" s="65"/>
    </row>
    <row r="13" spans="1:18" s="66" customFormat="1" ht="33.75" customHeight="1">
      <c r="A13" s="61"/>
      <c r="B13" s="100" t="s">
        <v>172</v>
      </c>
      <c r="C13" s="63"/>
      <c r="D13" s="55"/>
      <c r="E13" s="55"/>
      <c r="F13" s="55"/>
      <c r="G13" s="55">
        <f>SUMIF(B17:B338,B55,G17:G338)</f>
        <v>7010.452000000001</v>
      </c>
      <c r="H13" s="55">
        <f>SUMIF(B17:B338,B55,H17:H338)</f>
        <v>0</v>
      </c>
      <c r="I13" s="55">
        <f>SUMIF(B17:B338,B55,I17:I338)</f>
        <v>0</v>
      </c>
      <c r="J13" s="55">
        <f>SUMIF(B17:B338,B55,J17:J338)</f>
        <v>2.719</v>
      </c>
      <c r="K13" s="55">
        <f>SUMIF(B17:B338,B55,K17:K338)</f>
        <v>7007.733</v>
      </c>
      <c r="L13" s="55">
        <f>SUMIF(B17:B338,B55,L17:L338)</f>
        <v>0</v>
      </c>
      <c r="M13" s="55">
        <f>SUMIF(B17:B338,B55,M17:M338)</f>
        <v>0</v>
      </c>
      <c r="N13" s="55">
        <f>SUMIF(B17:B338,B55,N17:N338)</f>
        <v>2.719</v>
      </c>
      <c r="O13" s="64"/>
      <c r="P13" s="64"/>
      <c r="Q13" s="64"/>
      <c r="R13" s="65"/>
    </row>
    <row r="14" spans="1:18" s="66" customFormat="1" ht="33.75" customHeight="1">
      <c r="A14" s="61"/>
      <c r="B14" s="100" t="s">
        <v>174</v>
      </c>
      <c r="C14" s="63"/>
      <c r="D14" s="55"/>
      <c r="E14" s="55"/>
      <c r="F14" s="55"/>
      <c r="G14" s="55">
        <f>SUMIF(B17:B338,B17,G17:G338)</f>
        <v>55846.908</v>
      </c>
      <c r="H14" s="55">
        <f>SUMIF(B17:B338,B17,H17:H338)</f>
        <v>20610.677</v>
      </c>
      <c r="I14" s="55">
        <f>SUMIF(B17:B338,B17,I17:I338)</f>
        <v>0</v>
      </c>
      <c r="J14" s="55">
        <f>SUMIF(B17:B338,B17,J17:J338)</f>
        <v>0</v>
      </c>
      <c r="K14" s="55">
        <f>SUMIF(B17:B338,B17,K17:K338)</f>
        <v>0</v>
      </c>
      <c r="L14" s="55">
        <f>SUMIF(B17:B338,B17,L17:L338)</f>
        <v>32838.682</v>
      </c>
      <c r="M14" s="55">
        <f>SUMIF(B17:B338,B17,M17:M338)</f>
        <v>2397.5490000000004</v>
      </c>
      <c r="N14" s="55">
        <f>SUMIF(B17:B338,B17,N17:N338)</f>
        <v>4026.664</v>
      </c>
      <c r="O14" s="64"/>
      <c r="P14" s="64"/>
      <c r="Q14" s="64"/>
      <c r="R14" s="65"/>
    </row>
    <row r="15" spans="1:18" s="27" customFormat="1" ht="36.75" customHeight="1">
      <c r="A15" s="24"/>
      <c r="B15" s="54" t="s">
        <v>26</v>
      </c>
      <c r="C15" s="36"/>
      <c r="D15" s="25"/>
      <c r="E15" s="25"/>
      <c r="F15" s="25"/>
      <c r="G15" s="36"/>
      <c r="H15" s="1"/>
      <c r="I15" s="1"/>
      <c r="J15" s="1"/>
      <c r="K15" s="1"/>
      <c r="L15" s="1"/>
      <c r="M15" s="1"/>
      <c r="N15" s="1"/>
      <c r="O15" s="2"/>
      <c r="P15" s="2"/>
      <c r="Q15" s="2"/>
      <c r="R15" s="26"/>
    </row>
    <row r="16" spans="1:18" s="16" customFormat="1" ht="24" customHeight="1">
      <c r="A16" s="93"/>
      <c r="B16" s="94" t="s">
        <v>3</v>
      </c>
      <c r="C16" s="95"/>
      <c r="D16" s="96"/>
      <c r="E16" s="96"/>
      <c r="F16" s="96"/>
      <c r="G16" s="97">
        <f aca="true" t="shared" si="1" ref="G16:N16">G17+G28+G47+G55</f>
        <v>39645.872</v>
      </c>
      <c r="H16" s="97">
        <f t="shared" si="1"/>
        <v>20423.864999999998</v>
      </c>
      <c r="I16" s="97">
        <f t="shared" si="1"/>
        <v>1194.5970000000002</v>
      </c>
      <c r="J16" s="97">
        <f t="shared" si="1"/>
        <v>2.719</v>
      </c>
      <c r="K16" s="97">
        <f t="shared" si="1"/>
        <v>17118.423</v>
      </c>
      <c r="L16" s="97">
        <f t="shared" si="1"/>
        <v>140</v>
      </c>
      <c r="M16" s="97">
        <f t="shared" si="1"/>
        <v>766.268</v>
      </c>
      <c r="N16" s="97">
        <f t="shared" si="1"/>
        <v>854.7620000000001</v>
      </c>
      <c r="O16" s="98"/>
      <c r="P16" s="98"/>
      <c r="Q16" s="99"/>
      <c r="R16" s="20"/>
    </row>
    <row r="17" spans="1:18" s="16" customFormat="1" ht="31.5">
      <c r="A17" s="46"/>
      <c r="B17" s="100" t="s">
        <v>174</v>
      </c>
      <c r="C17" s="34"/>
      <c r="D17" s="30"/>
      <c r="E17" s="30"/>
      <c r="F17" s="30"/>
      <c r="G17" s="102">
        <f aca="true" t="shared" si="2" ref="G17:N17">SUM(G18:G27)</f>
        <v>21330.132999999998</v>
      </c>
      <c r="H17" s="102">
        <f t="shared" si="2"/>
        <v>20423.864999999998</v>
      </c>
      <c r="I17" s="102">
        <f t="shared" si="2"/>
        <v>0</v>
      </c>
      <c r="J17" s="102">
        <f t="shared" si="2"/>
        <v>0</v>
      </c>
      <c r="K17" s="102">
        <f t="shared" si="2"/>
        <v>0</v>
      </c>
      <c r="L17" s="102">
        <f t="shared" si="2"/>
        <v>140</v>
      </c>
      <c r="M17" s="102">
        <f t="shared" si="2"/>
        <v>766.268</v>
      </c>
      <c r="N17" s="102">
        <f t="shared" si="2"/>
        <v>852.043</v>
      </c>
      <c r="O17" s="4"/>
      <c r="P17" s="4"/>
      <c r="Q17" s="101"/>
      <c r="R17" s="20"/>
    </row>
    <row r="18" spans="1:18" s="41" customFormat="1" ht="45.75" customHeight="1">
      <c r="A18" s="38">
        <v>1</v>
      </c>
      <c r="B18" s="130" t="s">
        <v>4</v>
      </c>
      <c r="C18" s="42" t="s">
        <v>63</v>
      </c>
      <c r="D18" s="58">
        <v>54668.297</v>
      </c>
      <c r="E18" s="58">
        <v>11163.033</v>
      </c>
      <c r="F18" s="58">
        <v>43505.264</v>
      </c>
      <c r="G18" s="55">
        <f aca="true" t="shared" si="3" ref="G18:G27">SUM(H18:M18)</f>
        <v>393.385</v>
      </c>
      <c r="H18" s="58">
        <v>23.421</v>
      </c>
      <c r="I18" s="55"/>
      <c r="J18" s="55"/>
      <c r="K18" s="55"/>
      <c r="L18" s="55"/>
      <c r="M18" s="70">
        <v>369.964</v>
      </c>
      <c r="N18" s="71">
        <v>369.964</v>
      </c>
      <c r="O18" s="55"/>
      <c r="P18" s="49" t="s">
        <v>5</v>
      </c>
      <c r="Q18" s="49"/>
      <c r="R18" s="40"/>
    </row>
    <row r="19" spans="1:18" s="41" customFormat="1" ht="95.25" customHeight="1">
      <c r="A19" s="38">
        <v>2</v>
      </c>
      <c r="B19" s="131" t="s">
        <v>67</v>
      </c>
      <c r="C19" s="42" t="s">
        <v>46</v>
      </c>
      <c r="D19" s="71">
        <v>72186.757</v>
      </c>
      <c r="E19" s="72">
        <v>17188.581</v>
      </c>
      <c r="F19" s="71">
        <v>54998.176</v>
      </c>
      <c r="G19" s="55">
        <f t="shared" si="3"/>
        <v>13282.669</v>
      </c>
      <c r="H19" s="71">
        <v>13282.669</v>
      </c>
      <c r="I19" s="55"/>
      <c r="J19" s="55"/>
      <c r="K19" s="55"/>
      <c r="L19" s="55"/>
      <c r="M19" s="70"/>
      <c r="N19" s="71"/>
      <c r="O19" s="74" t="s">
        <v>341</v>
      </c>
      <c r="P19" s="77" t="s">
        <v>68</v>
      </c>
      <c r="Q19" s="49"/>
      <c r="R19" s="40"/>
    </row>
    <row r="20" spans="1:18" s="41" customFormat="1" ht="70.5" customHeight="1">
      <c r="A20" s="38">
        <v>3</v>
      </c>
      <c r="B20" s="131" t="s">
        <v>69</v>
      </c>
      <c r="C20" s="42">
        <v>2013</v>
      </c>
      <c r="D20" s="71"/>
      <c r="E20" s="72"/>
      <c r="F20" s="71"/>
      <c r="G20" s="55">
        <f t="shared" si="3"/>
        <v>2800</v>
      </c>
      <c r="H20" s="71">
        <v>2800</v>
      </c>
      <c r="I20" s="55"/>
      <c r="J20" s="55"/>
      <c r="K20" s="55"/>
      <c r="L20" s="55"/>
      <c r="M20" s="70"/>
      <c r="N20" s="71"/>
      <c r="O20" s="74" t="s">
        <v>334</v>
      </c>
      <c r="P20" s="77"/>
      <c r="Q20" s="49"/>
      <c r="R20" s="40"/>
    </row>
    <row r="21" spans="1:18" s="41" customFormat="1" ht="83.25" customHeight="1">
      <c r="A21" s="38">
        <v>4</v>
      </c>
      <c r="B21" s="132" t="s">
        <v>70</v>
      </c>
      <c r="C21" s="42"/>
      <c r="D21" s="71">
        <v>99984.588</v>
      </c>
      <c r="E21" s="72"/>
      <c r="F21" s="71">
        <v>99984.588</v>
      </c>
      <c r="G21" s="55">
        <f t="shared" si="3"/>
        <v>340.476</v>
      </c>
      <c r="H21" s="71">
        <v>340.476</v>
      </c>
      <c r="I21" s="55"/>
      <c r="J21" s="55"/>
      <c r="K21" s="55"/>
      <c r="L21" s="55"/>
      <c r="M21" s="70"/>
      <c r="N21" s="71">
        <v>290.476</v>
      </c>
      <c r="O21" s="78"/>
      <c r="P21" s="77"/>
      <c r="Q21" s="49"/>
      <c r="R21" s="40"/>
    </row>
    <row r="22" spans="1:18" s="41" customFormat="1" ht="83.25" customHeight="1">
      <c r="A22" s="38">
        <v>5</v>
      </c>
      <c r="B22" s="11" t="s">
        <v>71</v>
      </c>
      <c r="C22" s="42" t="s">
        <v>73</v>
      </c>
      <c r="D22" s="75">
        <v>31942803</v>
      </c>
      <c r="E22" s="72">
        <v>14594.375</v>
      </c>
      <c r="F22" s="73">
        <v>17348428</v>
      </c>
      <c r="G22" s="55">
        <f t="shared" si="3"/>
        <v>161.798</v>
      </c>
      <c r="H22" s="71">
        <v>136.367</v>
      </c>
      <c r="I22" s="76"/>
      <c r="J22" s="76"/>
      <c r="K22" s="76"/>
      <c r="L22" s="76"/>
      <c r="M22" s="71">
        <v>25.431</v>
      </c>
      <c r="N22" s="71">
        <v>161.798</v>
      </c>
      <c r="O22" s="78"/>
      <c r="P22" s="5" t="s">
        <v>74</v>
      </c>
      <c r="Q22" s="49"/>
      <c r="R22" s="40"/>
    </row>
    <row r="23" spans="1:18" s="41" customFormat="1" ht="83.25" customHeight="1">
      <c r="A23" s="38">
        <v>6</v>
      </c>
      <c r="B23" s="85" t="s">
        <v>91</v>
      </c>
      <c r="C23" s="42"/>
      <c r="D23" s="75"/>
      <c r="E23" s="72"/>
      <c r="F23" s="73"/>
      <c r="G23" s="55">
        <f t="shared" si="3"/>
        <v>140</v>
      </c>
      <c r="H23" s="71"/>
      <c r="I23" s="76"/>
      <c r="J23" s="76"/>
      <c r="K23" s="76"/>
      <c r="L23" s="86">
        <v>140</v>
      </c>
      <c r="M23" s="71"/>
      <c r="N23" s="71"/>
      <c r="O23" s="78"/>
      <c r="P23" s="5"/>
      <c r="Q23" s="49"/>
      <c r="R23" s="40"/>
    </row>
    <row r="24" spans="1:18" s="41" customFormat="1" ht="159.75" customHeight="1">
      <c r="A24" s="38">
        <v>7</v>
      </c>
      <c r="B24" s="11" t="s">
        <v>75</v>
      </c>
      <c r="C24" s="42"/>
      <c r="D24" s="71">
        <v>451.628</v>
      </c>
      <c r="E24" s="72">
        <v>29.805</v>
      </c>
      <c r="F24" s="71">
        <v>421.823</v>
      </c>
      <c r="G24" s="76">
        <f t="shared" si="3"/>
        <v>29.805</v>
      </c>
      <c r="H24" s="71">
        <v>29.805</v>
      </c>
      <c r="I24" s="76"/>
      <c r="J24" s="76"/>
      <c r="K24" s="76"/>
      <c r="L24" s="76"/>
      <c r="M24" s="71"/>
      <c r="N24" s="71">
        <v>29.805</v>
      </c>
      <c r="O24" s="80"/>
      <c r="P24" s="5"/>
      <c r="Q24" s="49"/>
      <c r="R24" s="40"/>
    </row>
    <row r="25" spans="1:18" s="41" customFormat="1" ht="159.75" customHeight="1">
      <c r="A25" s="38">
        <v>8</v>
      </c>
      <c r="B25" s="180" t="s">
        <v>330</v>
      </c>
      <c r="C25" s="42"/>
      <c r="D25" s="71"/>
      <c r="E25" s="72"/>
      <c r="F25" s="71"/>
      <c r="G25" s="76">
        <f t="shared" si="3"/>
        <v>3000</v>
      </c>
      <c r="H25" s="71">
        <v>3000</v>
      </c>
      <c r="I25" s="76"/>
      <c r="J25" s="76"/>
      <c r="K25" s="76"/>
      <c r="L25" s="76"/>
      <c r="M25" s="71"/>
      <c r="N25" s="71"/>
      <c r="O25" s="80"/>
      <c r="P25" s="5"/>
      <c r="Q25" s="49"/>
      <c r="R25" s="40"/>
    </row>
    <row r="26" spans="1:18" s="41" customFormat="1" ht="87" customHeight="1">
      <c r="A26" s="38">
        <v>9</v>
      </c>
      <c r="B26" s="181" t="s">
        <v>332</v>
      </c>
      <c r="C26" s="42" t="s">
        <v>333</v>
      </c>
      <c r="D26" s="71">
        <v>835.384</v>
      </c>
      <c r="E26" s="72">
        <v>299.886</v>
      </c>
      <c r="F26" s="71">
        <f>SUM(D26:E26)</f>
        <v>1135.27</v>
      </c>
      <c r="G26" s="76">
        <f t="shared" si="3"/>
        <v>382</v>
      </c>
      <c r="H26" s="71">
        <v>11.127</v>
      </c>
      <c r="I26" s="76"/>
      <c r="J26" s="76"/>
      <c r="K26" s="76"/>
      <c r="L26" s="76"/>
      <c r="M26" s="71">
        <v>370.873</v>
      </c>
      <c r="N26" s="71"/>
      <c r="O26" s="182" t="s">
        <v>334</v>
      </c>
      <c r="P26" s="5"/>
      <c r="Q26" s="49"/>
      <c r="R26" s="40"/>
    </row>
    <row r="27" spans="1:18" s="41" customFormat="1" ht="76.5" customHeight="1">
      <c r="A27" s="38">
        <v>10</v>
      </c>
      <c r="B27" s="180" t="s">
        <v>329</v>
      </c>
      <c r="C27" s="42" t="s">
        <v>63</v>
      </c>
      <c r="D27" s="71">
        <v>13086.713</v>
      </c>
      <c r="E27" s="72">
        <v>2135.298</v>
      </c>
      <c r="F27" s="71">
        <f>D27-E27</f>
        <v>10951.415</v>
      </c>
      <c r="G27" s="76">
        <f t="shared" si="3"/>
        <v>800</v>
      </c>
      <c r="H27" s="71">
        <v>800</v>
      </c>
      <c r="I27" s="76"/>
      <c r="J27" s="76"/>
      <c r="K27" s="76"/>
      <c r="L27" s="76"/>
      <c r="M27" s="71"/>
      <c r="N27" s="71"/>
      <c r="O27" s="80"/>
      <c r="P27" s="5"/>
      <c r="Q27" s="49"/>
      <c r="R27" s="40"/>
    </row>
    <row r="28" spans="1:18" s="41" customFormat="1" ht="39" customHeight="1">
      <c r="A28" s="34"/>
      <c r="B28" s="100" t="s">
        <v>122</v>
      </c>
      <c r="C28" s="115"/>
      <c r="D28" s="106"/>
      <c r="E28" s="106"/>
      <c r="F28" s="106"/>
      <c r="G28" s="106">
        <f aca="true" t="shared" si="4" ref="G28:N28">SUM(G29:G46)</f>
        <v>1194.5970000000002</v>
      </c>
      <c r="H28" s="106">
        <f t="shared" si="4"/>
        <v>0</v>
      </c>
      <c r="I28" s="106">
        <f t="shared" si="4"/>
        <v>1194.5970000000002</v>
      </c>
      <c r="J28" s="106">
        <f t="shared" si="4"/>
        <v>0</v>
      </c>
      <c r="K28" s="106">
        <f t="shared" si="4"/>
        <v>0</v>
      </c>
      <c r="L28" s="106">
        <f t="shared" si="4"/>
        <v>0</v>
      </c>
      <c r="M28" s="106">
        <f t="shared" si="4"/>
        <v>0</v>
      </c>
      <c r="N28" s="106">
        <f t="shared" si="4"/>
        <v>0</v>
      </c>
      <c r="O28" s="113"/>
      <c r="P28" s="116"/>
      <c r="Q28" s="116"/>
      <c r="R28" s="40"/>
    </row>
    <row r="29" spans="1:18" s="41" customFormat="1" ht="51" customHeight="1">
      <c r="A29" s="38">
        <v>11</v>
      </c>
      <c r="B29" s="5" t="s">
        <v>123</v>
      </c>
      <c r="C29" s="42"/>
      <c r="D29" s="58"/>
      <c r="E29" s="55"/>
      <c r="F29" s="55"/>
      <c r="G29" s="55">
        <f aca="true" t="shared" si="5" ref="G29:G46">SUM(H29:M29)</f>
        <v>47.141</v>
      </c>
      <c r="H29" s="58"/>
      <c r="I29" s="90">
        <v>47.141</v>
      </c>
      <c r="J29" s="55"/>
      <c r="K29" s="58"/>
      <c r="L29" s="76"/>
      <c r="M29" s="71"/>
      <c r="N29" s="71"/>
      <c r="O29" s="80"/>
      <c r="P29" s="5"/>
      <c r="Q29" s="49"/>
      <c r="R29" s="40"/>
    </row>
    <row r="30" spans="1:18" s="41" customFormat="1" ht="71.25" customHeight="1">
      <c r="A30" s="38">
        <v>12</v>
      </c>
      <c r="B30" s="5" t="s">
        <v>139</v>
      </c>
      <c r="C30" s="42"/>
      <c r="D30" s="58"/>
      <c r="E30" s="55"/>
      <c r="F30" s="55"/>
      <c r="G30" s="55">
        <f t="shared" si="5"/>
        <v>70.535</v>
      </c>
      <c r="H30" s="58"/>
      <c r="I30" s="90">
        <v>70.535</v>
      </c>
      <c r="J30" s="55"/>
      <c r="K30" s="58"/>
      <c r="L30" s="76"/>
      <c r="M30" s="71"/>
      <c r="N30" s="71"/>
      <c r="O30" s="80"/>
      <c r="P30" s="5"/>
      <c r="Q30" s="49"/>
      <c r="R30" s="40"/>
    </row>
    <row r="31" spans="1:18" s="41" customFormat="1" ht="73.5" customHeight="1">
      <c r="A31" s="38">
        <v>13</v>
      </c>
      <c r="B31" s="5" t="s">
        <v>124</v>
      </c>
      <c r="C31" s="42"/>
      <c r="D31" s="58"/>
      <c r="E31" s="55"/>
      <c r="F31" s="55"/>
      <c r="G31" s="55">
        <f t="shared" si="5"/>
        <v>70.599</v>
      </c>
      <c r="H31" s="58"/>
      <c r="I31" s="90">
        <v>70.599</v>
      </c>
      <c r="J31" s="55"/>
      <c r="K31" s="58"/>
      <c r="L31" s="76"/>
      <c r="M31" s="71"/>
      <c r="N31" s="71"/>
      <c r="O31" s="80"/>
      <c r="P31" s="5"/>
      <c r="Q31" s="49"/>
      <c r="R31" s="40"/>
    </row>
    <row r="32" spans="1:18" s="41" customFormat="1" ht="72" customHeight="1">
      <c r="A32" s="38">
        <v>14</v>
      </c>
      <c r="B32" s="5" t="s">
        <v>125</v>
      </c>
      <c r="C32" s="42"/>
      <c r="D32" s="58"/>
      <c r="E32" s="55"/>
      <c r="F32" s="55"/>
      <c r="G32" s="55">
        <f t="shared" si="5"/>
        <v>70.527</v>
      </c>
      <c r="H32" s="58"/>
      <c r="I32" s="90">
        <v>70.527</v>
      </c>
      <c r="J32" s="55"/>
      <c r="K32" s="58"/>
      <c r="L32" s="76"/>
      <c r="M32" s="71"/>
      <c r="N32" s="71"/>
      <c r="O32" s="80"/>
      <c r="P32" s="5"/>
      <c r="Q32" s="49"/>
      <c r="R32" s="40"/>
    </row>
    <row r="33" spans="1:18" s="41" customFormat="1" ht="40.5" customHeight="1">
      <c r="A33" s="38">
        <v>15</v>
      </c>
      <c r="B33" s="5" t="s">
        <v>138</v>
      </c>
      <c r="C33" s="42"/>
      <c r="D33" s="58"/>
      <c r="E33" s="55"/>
      <c r="F33" s="55"/>
      <c r="G33" s="55">
        <f t="shared" si="5"/>
        <v>70.535</v>
      </c>
      <c r="H33" s="58"/>
      <c r="I33" s="90">
        <v>70.535</v>
      </c>
      <c r="J33" s="55"/>
      <c r="K33" s="58"/>
      <c r="L33" s="76"/>
      <c r="M33" s="71"/>
      <c r="N33" s="71"/>
      <c r="O33" s="80"/>
      <c r="P33" s="5"/>
      <c r="Q33" s="49"/>
      <c r="R33" s="40"/>
    </row>
    <row r="34" spans="1:18" s="41" customFormat="1" ht="39" customHeight="1">
      <c r="A34" s="38">
        <v>16</v>
      </c>
      <c r="B34" s="5" t="s">
        <v>126</v>
      </c>
      <c r="C34" s="42"/>
      <c r="D34" s="58"/>
      <c r="E34" s="55"/>
      <c r="F34" s="55"/>
      <c r="G34" s="55">
        <f t="shared" si="5"/>
        <v>70.535</v>
      </c>
      <c r="H34" s="58"/>
      <c r="I34" s="90">
        <v>70.535</v>
      </c>
      <c r="J34" s="55"/>
      <c r="K34" s="58"/>
      <c r="L34" s="76"/>
      <c r="M34" s="71"/>
      <c r="N34" s="71"/>
      <c r="O34" s="80"/>
      <c r="P34" s="5"/>
      <c r="Q34" s="49"/>
      <c r="R34" s="40"/>
    </row>
    <row r="35" spans="1:18" s="41" customFormat="1" ht="53.25" customHeight="1">
      <c r="A35" s="38">
        <v>17</v>
      </c>
      <c r="B35" s="5" t="s">
        <v>127</v>
      </c>
      <c r="C35" s="42"/>
      <c r="D35" s="58"/>
      <c r="E35" s="55"/>
      <c r="F35" s="55"/>
      <c r="G35" s="55">
        <f t="shared" si="5"/>
        <v>70.535</v>
      </c>
      <c r="H35" s="58"/>
      <c r="I35" s="90">
        <v>70.535</v>
      </c>
      <c r="J35" s="55"/>
      <c r="K35" s="58"/>
      <c r="L35" s="76"/>
      <c r="M35" s="71"/>
      <c r="N35" s="71"/>
      <c r="O35" s="80"/>
      <c r="P35" s="5"/>
      <c r="Q35" s="49"/>
      <c r="R35" s="40"/>
    </row>
    <row r="36" spans="1:18" s="41" customFormat="1" ht="39" customHeight="1">
      <c r="A36" s="38">
        <v>18</v>
      </c>
      <c r="B36" s="5" t="s">
        <v>128</v>
      </c>
      <c r="C36" s="42"/>
      <c r="D36" s="58"/>
      <c r="E36" s="55"/>
      <c r="F36" s="55"/>
      <c r="G36" s="55">
        <f t="shared" si="5"/>
        <v>70.532</v>
      </c>
      <c r="H36" s="58"/>
      <c r="I36" s="90">
        <v>70.532</v>
      </c>
      <c r="J36" s="55"/>
      <c r="K36" s="58"/>
      <c r="L36" s="76"/>
      <c r="M36" s="71"/>
      <c r="N36" s="71"/>
      <c r="O36" s="80"/>
      <c r="P36" s="5"/>
      <c r="Q36" s="49"/>
      <c r="R36" s="40"/>
    </row>
    <row r="37" spans="1:18" s="41" customFormat="1" ht="39" customHeight="1">
      <c r="A37" s="38">
        <v>19</v>
      </c>
      <c r="B37" s="5" t="s">
        <v>129</v>
      </c>
      <c r="C37" s="42"/>
      <c r="D37" s="58"/>
      <c r="E37" s="55"/>
      <c r="F37" s="55"/>
      <c r="G37" s="55">
        <f t="shared" si="5"/>
        <v>53.825</v>
      </c>
      <c r="H37" s="58"/>
      <c r="I37" s="90">
        <v>53.825</v>
      </c>
      <c r="J37" s="55"/>
      <c r="K37" s="58"/>
      <c r="L37" s="76"/>
      <c r="M37" s="71"/>
      <c r="N37" s="71"/>
      <c r="O37" s="80"/>
      <c r="P37" s="5"/>
      <c r="Q37" s="49"/>
      <c r="R37" s="40"/>
    </row>
    <row r="38" spans="1:18" s="41" customFormat="1" ht="39" customHeight="1">
      <c r="A38" s="38">
        <v>20</v>
      </c>
      <c r="B38" s="5" t="s">
        <v>130</v>
      </c>
      <c r="C38" s="42"/>
      <c r="D38" s="58"/>
      <c r="E38" s="55"/>
      <c r="F38" s="55"/>
      <c r="G38" s="55">
        <f t="shared" si="5"/>
        <v>70.535</v>
      </c>
      <c r="H38" s="58"/>
      <c r="I38" s="90">
        <v>70.535</v>
      </c>
      <c r="J38" s="55"/>
      <c r="K38" s="58"/>
      <c r="L38" s="76"/>
      <c r="M38" s="71"/>
      <c r="N38" s="71"/>
      <c r="O38" s="80"/>
      <c r="P38" s="5"/>
      <c r="Q38" s="49"/>
      <c r="R38" s="40"/>
    </row>
    <row r="39" spans="1:18" s="41" customFormat="1" ht="39" customHeight="1">
      <c r="A39" s="38">
        <v>21</v>
      </c>
      <c r="B39" s="5" t="s">
        <v>137</v>
      </c>
      <c r="C39" s="42"/>
      <c r="D39" s="58"/>
      <c r="E39" s="55"/>
      <c r="F39" s="55"/>
      <c r="G39" s="55">
        <f t="shared" si="5"/>
        <v>63.536</v>
      </c>
      <c r="H39" s="58"/>
      <c r="I39" s="90">
        <v>63.536</v>
      </c>
      <c r="J39" s="55"/>
      <c r="K39" s="58"/>
      <c r="L39" s="76"/>
      <c r="M39" s="71"/>
      <c r="N39" s="71"/>
      <c r="O39" s="80"/>
      <c r="P39" s="5"/>
      <c r="Q39" s="49"/>
      <c r="R39" s="40"/>
    </row>
    <row r="40" spans="1:18" s="41" customFormat="1" ht="39" customHeight="1">
      <c r="A40" s="38">
        <v>22</v>
      </c>
      <c r="B40" s="5" t="s">
        <v>131</v>
      </c>
      <c r="C40" s="42"/>
      <c r="D40" s="58"/>
      <c r="E40" s="55"/>
      <c r="F40" s="55"/>
      <c r="G40" s="55">
        <f t="shared" si="5"/>
        <v>70.526</v>
      </c>
      <c r="H40" s="58"/>
      <c r="I40" s="90">
        <v>70.526</v>
      </c>
      <c r="J40" s="55"/>
      <c r="K40" s="58"/>
      <c r="L40" s="76"/>
      <c r="M40" s="71"/>
      <c r="N40" s="71"/>
      <c r="O40" s="80"/>
      <c r="P40" s="5"/>
      <c r="Q40" s="49"/>
      <c r="R40" s="40"/>
    </row>
    <row r="41" spans="1:18" s="41" customFormat="1" ht="39" customHeight="1">
      <c r="A41" s="38">
        <v>23</v>
      </c>
      <c r="B41" s="5" t="s">
        <v>132</v>
      </c>
      <c r="C41" s="42"/>
      <c r="D41" s="58"/>
      <c r="E41" s="55"/>
      <c r="F41" s="55"/>
      <c r="G41" s="55">
        <f t="shared" si="5"/>
        <v>70.531</v>
      </c>
      <c r="H41" s="58"/>
      <c r="I41" s="90">
        <v>70.531</v>
      </c>
      <c r="J41" s="55"/>
      <c r="K41" s="58"/>
      <c r="L41" s="76"/>
      <c r="M41" s="71"/>
      <c r="N41" s="71"/>
      <c r="O41" s="80"/>
      <c r="P41" s="5"/>
      <c r="Q41" s="49"/>
      <c r="R41" s="40"/>
    </row>
    <row r="42" spans="1:18" s="41" customFormat="1" ht="39" customHeight="1">
      <c r="A42" s="38">
        <v>24</v>
      </c>
      <c r="B42" s="5" t="s">
        <v>133</v>
      </c>
      <c r="C42" s="42"/>
      <c r="D42" s="58"/>
      <c r="E42" s="55"/>
      <c r="F42" s="55"/>
      <c r="G42" s="55">
        <f t="shared" si="5"/>
        <v>70.529</v>
      </c>
      <c r="H42" s="58"/>
      <c r="I42" s="90">
        <v>70.529</v>
      </c>
      <c r="J42" s="55"/>
      <c r="K42" s="58"/>
      <c r="L42" s="76"/>
      <c r="M42" s="71"/>
      <c r="N42" s="71"/>
      <c r="O42" s="80"/>
      <c r="P42" s="5"/>
      <c r="Q42" s="49"/>
      <c r="R42" s="40"/>
    </row>
    <row r="43" spans="1:18" s="41" customFormat="1" ht="39" customHeight="1">
      <c r="A43" s="38">
        <v>25</v>
      </c>
      <c r="B43" s="5" t="s">
        <v>134</v>
      </c>
      <c r="C43" s="42"/>
      <c r="D43" s="58"/>
      <c r="E43" s="55"/>
      <c r="F43" s="55"/>
      <c r="G43" s="55">
        <f t="shared" si="5"/>
        <v>63.546</v>
      </c>
      <c r="H43" s="58"/>
      <c r="I43" s="90">
        <v>63.546</v>
      </c>
      <c r="J43" s="55"/>
      <c r="K43" s="58"/>
      <c r="L43" s="76"/>
      <c r="M43" s="71"/>
      <c r="N43" s="71"/>
      <c r="O43" s="80"/>
      <c r="P43" s="5"/>
      <c r="Q43" s="49"/>
      <c r="R43" s="40"/>
    </row>
    <row r="44" spans="1:18" s="41" customFormat="1" ht="39" customHeight="1">
      <c r="A44" s="38">
        <v>26</v>
      </c>
      <c r="B44" s="5" t="s">
        <v>135</v>
      </c>
      <c r="C44" s="42"/>
      <c r="D44" s="58"/>
      <c r="E44" s="55"/>
      <c r="F44" s="55"/>
      <c r="G44" s="55">
        <f t="shared" si="5"/>
        <v>63.545</v>
      </c>
      <c r="H44" s="58"/>
      <c r="I44" s="90">
        <v>63.545</v>
      </c>
      <c r="J44" s="55"/>
      <c r="K44" s="58"/>
      <c r="L44" s="76"/>
      <c r="M44" s="71"/>
      <c r="N44" s="71"/>
      <c r="O44" s="80"/>
      <c r="P44" s="5"/>
      <c r="Q44" s="49"/>
      <c r="R44" s="40"/>
    </row>
    <row r="45" spans="1:18" s="41" customFormat="1" ht="74.25" customHeight="1">
      <c r="A45" s="38">
        <v>27</v>
      </c>
      <c r="B45" s="5" t="s">
        <v>327</v>
      </c>
      <c r="C45" s="42"/>
      <c r="D45" s="58"/>
      <c r="E45" s="55"/>
      <c r="F45" s="55"/>
      <c r="G45" s="55">
        <f t="shared" si="5"/>
        <v>63.546</v>
      </c>
      <c r="H45" s="58"/>
      <c r="I45" s="90">
        <v>63.546</v>
      </c>
      <c r="J45" s="55"/>
      <c r="K45" s="58"/>
      <c r="L45" s="76"/>
      <c r="M45" s="71"/>
      <c r="N45" s="71"/>
      <c r="O45" s="80"/>
      <c r="P45" s="5"/>
      <c r="Q45" s="49"/>
      <c r="R45" s="40"/>
    </row>
    <row r="46" spans="1:18" s="41" customFormat="1" ht="59.25" customHeight="1">
      <c r="A46" s="38">
        <v>28</v>
      </c>
      <c r="B46" s="5" t="s">
        <v>136</v>
      </c>
      <c r="C46" s="42"/>
      <c r="D46" s="58"/>
      <c r="E46" s="55"/>
      <c r="F46" s="55"/>
      <c r="G46" s="55">
        <f t="shared" si="5"/>
        <v>63.539</v>
      </c>
      <c r="H46" s="58"/>
      <c r="I46" s="90">
        <v>63.539</v>
      </c>
      <c r="J46" s="55"/>
      <c r="K46" s="58"/>
      <c r="L46" s="76"/>
      <c r="M46" s="71"/>
      <c r="N46" s="71"/>
      <c r="O46" s="80"/>
      <c r="P46" s="5"/>
      <c r="Q46" s="49"/>
      <c r="R46" s="40"/>
    </row>
    <row r="47" spans="1:18" s="41" customFormat="1" ht="39" customHeight="1">
      <c r="A47" s="36"/>
      <c r="B47" s="100" t="s">
        <v>142</v>
      </c>
      <c r="C47" s="110"/>
      <c r="D47" s="25"/>
      <c r="E47" s="25"/>
      <c r="F47" s="25"/>
      <c r="G47" s="106">
        <f aca="true" t="shared" si="6" ref="G47:N47">SUM(G48:G54)</f>
        <v>10110.689999999999</v>
      </c>
      <c r="H47" s="106">
        <f t="shared" si="6"/>
        <v>0</v>
      </c>
      <c r="I47" s="106">
        <f t="shared" si="6"/>
        <v>0</v>
      </c>
      <c r="J47" s="106">
        <f t="shared" si="6"/>
        <v>0</v>
      </c>
      <c r="K47" s="106">
        <f t="shared" si="6"/>
        <v>10110.689999999999</v>
      </c>
      <c r="L47" s="106">
        <f t="shared" si="6"/>
        <v>0</v>
      </c>
      <c r="M47" s="106">
        <f t="shared" si="6"/>
        <v>0</v>
      </c>
      <c r="N47" s="106">
        <f t="shared" si="6"/>
        <v>0</v>
      </c>
      <c r="O47" s="113"/>
      <c r="P47" s="114"/>
      <c r="Q47" s="114"/>
      <c r="R47" s="40"/>
    </row>
    <row r="48" spans="1:18" s="41" customFormat="1" ht="88.5" customHeight="1">
      <c r="A48" s="34">
        <v>29</v>
      </c>
      <c r="B48" s="171" t="s">
        <v>183</v>
      </c>
      <c r="C48" s="110"/>
      <c r="D48" s="25"/>
      <c r="E48" s="25"/>
      <c r="F48" s="25"/>
      <c r="G48" s="55">
        <f aca="true" t="shared" si="7" ref="G48:G54">SUM(H48:M48)</f>
        <v>2582.365</v>
      </c>
      <c r="H48" s="106"/>
      <c r="I48" s="106"/>
      <c r="J48" s="106"/>
      <c r="K48" s="105">
        <v>2582.365</v>
      </c>
      <c r="L48" s="111"/>
      <c r="M48" s="112"/>
      <c r="N48" s="112"/>
      <c r="O48" s="113"/>
      <c r="P48" s="114"/>
      <c r="Q48" s="114"/>
      <c r="R48" s="40"/>
    </row>
    <row r="49" spans="1:18" s="41" customFormat="1" ht="63.75" customHeight="1">
      <c r="A49" s="34">
        <v>30</v>
      </c>
      <c r="B49" s="171" t="s">
        <v>184</v>
      </c>
      <c r="C49" s="110"/>
      <c r="D49" s="25"/>
      <c r="E49" s="25"/>
      <c r="F49" s="25"/>
      <c r="G49" s="55">
        <f t="shared" si="7"/>
        <v>902.815</v>
      </c>
      <c r="H49" s="106"/>
      <c r="I49" s="106"/>
      <c r="J49" s="106"/>
      <c r="K49" s="105">
        <v>902.815</v>
      </c>
      <c r="L49" s="111"/>
      <c r="M49" s="112"/>
      <c r="N49" s="112"/>
      <c r="O49" s="113"/>
      <c r="P49" s="114"/>
      <c r="Q49" s="114"/>
      <c r="R49" s="40"/>
    </row>
    <row r="50" spans="1:18" s="41" customFormat="1" ht="64.5" customHeight="1">
      <c r="A50" s="34">
        <v>31</v>
      </c>
      <c r="B50" s="171" t="s">
        <v>185</v>
      </c>
      <c r="C50" s="110"/>
      <c r="D50" s="25"/>
      <c r="E50" s="25"/>
      <c r="F50" s="25"/>
      <c r="G50" s="55">
        <f t="shared" si="7"/>
        <v>1467.416</v>
      </c>
      <c r="H50" s="106"/>
      <c r="I50" s="106"/>
      <c r="J50" s="106"/>
      <c r="K50" s="105">
        <v>1467.416</v>
      </c>
      <c r="L50" s="111"/>
      <c r="M50" s="112"/>
      <c r="N50" s="112"/>
      <c r="O50" s="113"/>
      <c r="P50" s="114"/>
      <c r="Q50" s="114"/>
      <c r="R50" s="40"/>
    </row>
    <row r="51" spans="1:18" s="41" customFormat="1" ht="72" customHeight="1">
      <c r="A51" s="34">
        <v>32</v>
      </c>
      <c r="B51" s="171" t="s">
        <v>186</v>
      </c>
      <c r="C51" s="110"/>
      <c r="D51" s="25"/>
      <c r="E51" s="25"/>
      <c r="F51" s="25"/>
      <c r="G51" s="55">
        <f t="shared" si="7"/>
        <v>348.467</v>
      </c>
      <c r="H51" s="106"/>
      <c r="I51" s="106"/>
      <c r="J51" s="106"/>
      <c r="K51" s="105">
        <v>348.467</v>
      </c>
      <c r="L51" s="111"/>
      <c r="M51" s="112"/>
      <c r="N51" s="112"/>
      <c r="O51" s="113"/>
      <c r="P51" s="114"/>
      <c r="Q51" s="114"/>
      <c r="R51" s="40"/>
    </row>
    <row r="52" spans="1:18" s="41" customFormat="1" ht="53.25" customHeight="1">
      <c r="A52" s="34">
        <v>33</v>
      </c>
      <c r="B52" s="171" t="s">
        <v>187</v>
      </c>
      <c r="C52" s="110"/>
      <c r="D52" s="25"/>
      <c r="E52" s="25"/>
      <c r="F52" s="25"/>
      <c r="G52" s="55">
        <f t="shared" si="7"/>
        <v>2736.995</v>
      </c>
      <c r="H52" s="106"/>
      <c r="I52" s="106"/>
      <c r="J52" s="106"/>
      <c r="K52" s="105">
        <v>2736.995</v>
      </c>
      <c r="L52" s="111"/>
      <c r="M52" s="112"/>
      <c r="N52" s="112"/>
      <c r="O52" s="113"/>
      <c r="P52" s="114"/>
      <c r="Q52" s="114"/>
      <c r="R52" s="40"/>
    </row>
    <row r="53" spans="1:18" s="41" customFormat="1" ht="73.5" customHeight="1">
      <c r="A53" s="34">
        <v>34</v>
      </c>
      <c r="B53" s="171" t="s">
        <v>188</v>
      </c>
      <c r="C53" s="110"/>
      <c r="D53" s="25"/>
      <c r="E53" s="25"/>
      <c r="F53" s="25"/>
      <c r="G53" s="55">
        <f t="shared" si="7"/>
        <v>1646.683</v>
      </c>
      <c r="H53" s="106"/>
      <c r="I53" s="106"/>
      <c r="J53" s="106"/>
      <c r="K53" s="105">
        <v>1646.683</v>
      </c>
      <c r="L53" s="111"/>
      <c r="M53" s="112"/>
      <c r="N53" s="112"/>
      <c r="O53" s="113"/>
      <c r="P53" s="114"/>
      <c r="Q53" s="114"/>
      <c r="R53" s="40"/>
    </row>
    <row r="54" spans="1:18" s="41" customFormat="1" ht="74.25" customHeight="1">
      <c r="A54" s="34">
        <v>35</v>
      </c>
      <c r="B54" s="171" t="s">
        <v>189</v>
      </c>
      <c r="C54" s="110"/>
      <c r="D54" s="25"/>
      <c r="E54" s="25"/>
      <c r="F54" s="25"/>
      <c r="G54" s="55">
        <f t="shared" si="7"/>
        <v>425.949</v>
      </c>
      <c r="H54" s="106"/>
      <c r="I54" s="106"/>
      <c r="J54" s="106"/>
      <c r="K54" s="105">
        <v>425.949</v>
      </c>
      <c r="L54" s="111"/>
      <c r="M54" s="112"/>
      <c r="N54" s="112"/>
      <c r="O54" s="113"/>
      <c r="P54" s="114"/>
      <c r="Q54" s="114"/>
      <c r="R54" s="40"/>
    </row>
    <row r="55" spans="1:18" s="41" customFormat="1" ht="39" customHeight="1">
      <c r="A55" s="36"/>
      <c r="B55" s="100" t="s">
        <v>172</v>
      </c>
      <c r="C55" s="110"/>
      <c r="D55" s="25"/>
      <c r="E55" s="25"/>
      <c r="F55" s="25"/>
      <c r="G55" s="106">
        <f aca="true" t="shared" si="8" ref="G55:N55">SUM(G56:G61)</f>
        <v>7010.452000000001</v>
      </c>
      <c r="H55" s="106">
        <f t="shared" si="8"/>
        <v>0</v>
      </c>
      <c r="I55" s="106">
        <f t="shared" si="8"/>
        <v>0</v>
      </c>
      <c r="J55" s="106">
        <f t="shared" si="8"/>
        <v>2.719</v>
      </c>
      <c r="K55" s="106">
        <f t="shared" si="8"/>
        <v>7007.733</v>
      </c>
      <c r="L55" s="106">
        <f t="shared" si="8"/>
        <v>0</v>
      </c>
      <c r="M55" s="106">
        <f t="shared" si="8"/>
        <v>0</v>
      </c>
      <c r="N55" s="106">
        <f t="shared" si="8"/>
        <v>2.719</v>
      </c>
      <c r="O55" s="113"/>
      <c r="P55" s="114"/>
      <c r="Q55" s="114"/>
      <c r="R55" s="40"/>
    </row>
    <row r="56" spans="1:18" s="41" customFormat="1" ht="90.75" customHeight="1">
      <c r="A56" s="38">
        <v>36</v>
      </c>
      <c r="B56" s="5" t="s">
        <v>173</v>
      </c>
      <c r="C56" s="42"/>
      <c r="D56" s="58"/>
      <c r="E56" s="55"/>
      <c r="F56" s="55"/>
      <c r="G56" s="55">
        <f aca="true" t="shared" si="9" ref="G56:G61">SUM(H56:M56)</f>
        <v>2386.106</v>
      </c>
      <c r="H56" s="58"/>
      <c r="I56" s="55"/>
      <c r="J56" s="58">
        <v>2.719</v>
      </c>
      <c r="K56" s="58">
        <v>2383.387</v>
      </c>
      <c r="L56" s="76"/>
      <c r="M56" s="71"/>
      <c r="N56" s="58">
        <v>2.719</v>
      </c>
      <c r="O56" s="80"/>
      <c r="P56" s="5"/>
      <c r="Q56" s="49"/>
      <c r="R56" s="40"/>
    </row>
    <row r="57" spans="1:18" s="41" customFormat="1" ht="57.75" customHeight="1">
      <c r="A57" s="38">
        <v>37</v>
      </c>
      <c r="B57" s="5" t="s">
        <v>178</v>
      </c>
      <c r="C57" s="42"/>
      <c r="D57" s="58"/>
      <c r="E57" s="55"/>
      <c r="F57" s="55"/>
      <c r="G57" s="55">
        <f t="shared" si="9"/>
        <v>942.756</v>
      </c>
      <c r="H57" s="58"/>
      <c r="I57" s="55"/>
      <c r="J57" s="58"/>
      <c r="K57" s="58">
        <v>942.756</v>
      </c>
      <c r="L57" s="76"/>
      <c r="M57" s="71"/>
      <c r="N57" s="58"/>
      <c r="O57" s="80"/>
      <c r="P57" s="5"/>
      <c r="Q57" s="49"/>
      <c r="R57" s="40"/>
    </row>
    <row r="58" spans="1:18" s="41" customFormat="1" ht="53.25" customHeight="1">
      <c r="A58" s="38">
        <v>38</v>
      </c>
      <c r="B58" s="5" t="s">
        <v>179</v>
      </c>
      <c r="C58" s="42"/>
      <c r="D58" s="58"/>
      <c r="E58" s="55"/>
      <c r="F58" s="55"/>
      <c r="G58" s="55">
        <f t="shared" si="9"/>
        <v>939.149</v>
      </c>
      <c r="H58" s="58"/>
      <c r="I58" s="55"/>
      <c r="J58" s="58"/>
      <c r="K58" s="58">
        <v>939.149</v>
      </c>
      <c r="L58" s="76"/>
      <c r="M58" s="71"/>
      <c r="N58" s="58"/>
      <c r="O58" s="80"/>
      <c r="P58" s="5"/>
      <c r="Q58" s="49"/>
      <c r="R58" s="40"/>
    </row>
    <row r="59" spans="1:18" s="41" customFormat="1" ht="46.5" customHeight="1">
      <c r="A59" s="38">
        <v>39</v>
      </c>
      <c r="B59" s="5" t="s">
        <v>180</v>
      </c>
      <c r="C59" s="42"/>
      <c r="D59" s="58"/>
      <c r="E59" s="55"/>
      <c r="F59" s="55"/>
      <c r="G59" s="55">
        <f t="shared" si="9"/>
        <v>835.627</v>
      </c>
      <c r="H59" s="58"/>
      <c r="I59" s="55"/>
      <c r="J59" s="58"/>
      <c r="K59" s="58">
        <v>835.627</v>
      </c>
      <c r="L59" s="76"/>
      <c r="M59" s="71"/>
      <c r="N59" s="58"/>
      <c r="O59" s="80"/>
      <c r="P59" s="5"/>
      <c r="Q59" s="49"/>
      <c r="R59" s="40"/>
    </row>
    <row r="60" spans="1:18" s="41" customFormat="1" ht="51" customHeight="1">
      <c r="A60" s="38">
        <v>40</v>
      </c>
      <c r="B60" s="5" t="s">
        <v>182</v>
      </c>
      <c r="C60" s="42"/>
      <c r="D60" s="58"/>
      <c r="E60" s="55"/>
      <c r="F60" s="55"/>
      <c r="G60" s="55">
        <f t="shared" si="9"/>
        <v>952.389</v>
      </c>
      <c r="H60" s="58"/>
      <c r="I60" s="55"/>
      <c r="J60" s="58"/>
      <c r="K60" s="58">
        <v>952.389</v>
      </c>
      <c r="L60" s="76"/>
      <c r="M60" s="71"/>
      <c r="N60" s="58"/>
      <c r="O60" s="80"/>
      <c r="P60" s="5"/>
      <c r="Q60" s="49"/>
      <c r="R60" s="40"/>
    </row>
    <row r="61" spans="1:18" s="41" customFormat="1" ht="53.25" customHeight="1">
      <c r="A61" s="38">
        <v>41</v>
      </c>
      <c r="B61" s="5" t="s">
        <v>181</v>
      </c>
      <c r="C61" s="42"/>
      <c r="D61" s="58"/>
      <c r="E61" s="55"/>
      <c r="F61" s="55"/>
      <c r="G61" s="55">
        <f t="shared" si="9"/>
        <v>954.425</v>
      </c>
      <c r="H61" s="58"/>
      <c r="I61" s="55"/>
      <c r="J61" s="58"/>
      <c r="K61" s="58">
        <v>954.425</v>
      </c>
      <c r="L61" s="76"/>
      <c r="M61" s="71"/>
      <c r="N61" s="58"/>
      <c r="O61" s="80"/>
      <c r="P61" s="5"/>
      <c r="Q61" s="49"/>
      <c r="R61" s="40"/>
    </row>
    <row r="62" spans="1:18" s="41" customFormat="1" ht="24" customHeight="1">
      <c r="A62" s="95"/>
      <c r="B62" s="94" t="s">
        <v>40</v>
      </c>
      <c r="C62" s="96"/>
      <c r="D62" s="103"/>
      <c r="E62" s="104"/>
      <c r="F62" s="104"/>
      <c r="G62" s="104">
        <f aca="true" t="shared" si="10" ref="G62:N62">G63</f>
        <v>1095.504</v>
      </c>
      <c r="H62" s="104">
        <f t="shared" si="10"/>
        <v>0</v>
      </c>
      <c r="I62" s="104">
        <f t="shared" si="10"/>
        <v>0</v>
      </c>
      <c r="J62" s="104">
        <f t="shared" si="10"/>
        <v>0</v>
      </c>
      <c r="K62" s="104">
        <f t="shared" si="10"/>
        <v>1095.504</v>
      </c>
      <c r="L62" s="104">
        <f t="shared" si="10"/>
        <v>0</v>
      </c>
      <c r="M62" s="104">
        <f t="shared" si="10"/>
        <v>0</v>
      </c>
      <c r="N62" s="104">
        <f t="shared" si="10"/>
        <v>0</v>
      </c>
      <c r="O62" s="104"/>
      <c r="P62" s="99"/>
      <c r="Q62" s="99"/>
      <c r="R62" s="40"/>
    </row>
    <row r="63" spans="1:18" s="41" customFormat="1" ht="38.25" customHeight="1">
      <c r="A63" s="34"/>
      <c r="B63" s="100" t="s">
        <v>122</v>
      </c>
      <c r="C63" s="30"/>
      <c r="D63" s="108"/>
      <c r="E63" s="106"/>
      <c r="F63" s="106"/>
      <c r="G63" s="106">
        <f aca="true" t="shared" si="11" ref="G63:N63">SUM(G64:G75)</f>
        <v>1095.504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1095.504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25"/>
      <c r="P63" s="101"/>
      <c r="Q63" s="101"/>
      <c r="R63" s="40"/>
    </row>
    <row r="64" spans="1:18" s="41" customFormat="1" ht="38.25" customHeight="1">
      <c r="A64" s="34">
        <v>42</v>
      </c>
      <c r="B64" s="171" t="s">
        <v>190</v>
      </c>
      <c r="C64" s="30"/>
      <c r="D64" s="105"/>
      <c r="E64" s="25"/>
      <c r="F64" s="25"/>
      <c r="G64" s="25">
        <f aca="true" t="shared" si="12" ref="G64:G75">SUM(H64:M64)</f>
        <v>99</v>
      </c>
      <c r="H64" s="105"/>
      <c r="I64" s="25"/>
      <c r="J64" s="25"/>
      <c r="K64" s="105">
        <v>99</v>
      </c>
      <c r="L64" s="25"/>
      <c r="M64" s="25"/>
      <c r="N64" s="106"/>
      <c r="O64" s="25"/>
      <c r="P64" s="101"/>
      <c r="Q64" s="101"/>
      <c r="R64" s="40"/>
    </row>
    <row r="65" spans="1:18" s="41" customFormat="1" ht="38.25" customHeight="1">
      <c r="A65" s="34">
        <v>43</v>
      </c>
      <c r="B65" s="171" t="s">
        <v>191</v>
      </c>
      <c r="C65" s="30"/>
      <c r="D65" s="105"/>
      <c r="E65" s="25"/>
      <c r="F65" s="25"/>
      <c r="G65" s="25">
        <f t="shared" si="12"/>
        <v>99</v>
      </c>
      <c r="H65" s="105"/>
      <c r="I65" s="25"/>
      <c r="J65" s="25"/>
      <c r="K65" s="105">
        <v>99</v>
      </c>
      <c r="L65" s="25"/>
      <c r="M65" s="25"/>
      <c r="N65" s="106"/>
      <c r="O65" s="25"/>
      <c r="P65" s="101"/>
      <c r="Q65" s="101"/>
      <c r="R65" s="40"/>
    </row>
    <row r="66" spans="1:18" s="41" customFormat="1" ht="54" customHeight="1">
      <c r="A66" s="34">
        <v>44</v>
      </c>
      <c r="B66" s="171" t="s">
        <v>200</v>
      </c>
      <c r="C66" s="30"/>
      <c r="D66" s="108"/>
      <c r="E66" s="106"/>
      <c r="F66" s="106"/>
      <c r="G66" s="25">
        <f t="shared" si="12"/>
        <v>81.385</v>
      </c>
      <c r="H66" s="108"/>
      <c r="I66" s="106"/>
      <c r="J66" s="106"/>
      <c r="K66" s="105">
        <v>81.385</v>
      </c>
      <c r="L66" s="106"/>
      <c r="M66" s="106"/>
      <c r="N66" s="106"/>
      <c r="O66" s="25"/>
      <c r="P66" s="101"/>
      <c r="Q66" s="101"/>
      <c r="R66" s="40"/>
    </row>
    <row r="67" spans="1:18" s="41" customFormat="1" ht="38.25" customHeight="1">
      <c r="A67" s="34">
        <v>45</v>
      </c>
      <c r="B67" s="171" t="s">
        <v>192</v>
      </c>
      <c r="C67" s="30"/>
      <c r="D67" s="108"/>
      <c r="E67" s="106"/>
      <c r="F67" s="106"/>
      <c r="G67" s="25">
        <f t="shared" si="12"/>
        <v>99</v>
      </c>
      <c r="H67" s="108"/>
      <c r="I67" s="106"/>
      <c r="J67" s="106"/>
      <c r="K67" s="105">
        <v>99</v>
      </c>
      <c r="L67" s="106"/>
      <c r="M67" s="106"/>
      <c r="N67" s="106"/>
      <c r="O67" s="25"/>
      <c r="P67" s="101"/>
      <c r="Q67" s="101"/>
      <c r="R67" s="40"/>
    </row>
    <row r="68" spans="1:18" s="41" customFormat="1" ht="38.25" customHeight="1">
      <c r="A68" s="34">
        <v>46</v>
      </c>
      <c r="B68" s="171" t="s">
        <v>193</v>
      </c>
      <c r="C68" s="30"/>
      <c r="D68" s="108"/>
      <c r="E68" s="106"/>
      <c r="F68" s="106"/>
      <c r="G68" s="25">
        <f t="shared" si="12"/>
        <v>99</v>
      </c>
      <c r="H68" s="108"/>
      <c r="I68" s="106"/>
      <c r="J68" s="106"/>
      <c r="K68" s="105">
        <v>99</v>
      </c>
      <c r="L68" s="106"/>
      <c r="M68" s="106"/>
      <c r="N68" s="106"/>
      <c r="O68" s="25"/>
      <c r="P68" s="101"/>
      <c r="Q68" s="101"/>
      <c r="R68" s="40"/>
    </row>
    <row r="69" spans="1:18" s="41" customFormat="1" ht="56.25" customHeight="1">
      <c r="A69" s="34">
        <v>47</v>
      </c>
      <c r="B69" s="171" t="s">
        <v>194</v>
      </c>
      <c r="C69" s="30"/>
      <c r="D69" s="108"/>
      <c r="E69" s="106"/>
      <c r="F69" s="106"/>
      <c r="G69" s="25">
        <f t="shared" si="12"/>
        <v>99</v>
      </c>
      <c r="H69" s="108"/>
      <c r="I69" s="106"/>
      <c r="J69" s="106"/>
      <c r="K69" s="105">
        <v>99</v>
      </c>
      <c r="L69" s="106"/>
      <c r="M69" s="106"/>
      <c r="N69" s="106"/>
      <c r="O69" s="25"/>
      <c r="P69" s="101"/>
      <c r="Q69" s="101"/>
      <c r="R69" s="40"/>
    </row>
    <row r="70" spans="1:18" s="41" customFormat="1" ht="78" customHeight="1">
      <c r="A70" s="34">
        <v>48</v>
      </c>
      <c r="B70" s="171" t="s">
        <v>195</v>
      </c>
      <c r="C70" s="30"/>
      <c r="D70" s="108"/>
      <c r="E70" s="106"/>
      <c r="F70" s="106"/>
      <c r="G70" s="25">
        <f t="shared" si="12"/>
        <v>87.3</v>
      </c>
      <c r="H70" s="108"/>
      <c r="I70" s="106"/>
      <c r="J70" s="106"/>
      <c r="K70" s="105">
        <v>87.3</v>
      </c>
      <c r="L70" s="106"/>
      <c r="M70" s="106"/>
      <c r="N70" s="106"/>
      <c r="O70" s="25"/>
      <c r="P70" s="101"/>
      <c r="Q70" s="101"/>
      <c r="R70" s="40"/>
    </row>
    <row r="71" spans="1:18" s="41" customFormat="1" ht="38.25" customHeight="1">
      <c r="A71" s="34">
        <v>49</v>
      </c>
      <c r="B71" s="171" t="s">
        <v>196</v>
      </c>
      <c r="C71" s="30"/>
      <c r="D71" s="108"/>
      <c r="E71" s="106"/>
      <c r="F71" s="106"/>
      <c r="G71" s="25">
        <f t="shared" si="12"/>
        <v>99.364</v>
      </c>
      <c r="H71" s="108"/>
      <c r="I71" s="106"/>
      <c r="J71" s="106"/>
      <c r="K71" s="105">
        <v>99.364</v>
      </c>
      <c r="L71" s="106"/>
      <c r="M71" s="106"/>
      <c r="N71" s="106"/>
      <c r="O71" s="25"/>
      <c r="P71" s="101"/>
      <c r="Q71" s="101"/>
      <c r="R71" s="40"/>
    </row>
    <row r="72" spans="1:18" s="41" customFormat="1" ht="38.25" customHeight="1">
      <c r="A72" s="34">
        <v>50</v>
      </c>
      <c r="B72" s="171" t="s">
        <v>197</v>
      </c>
      <c r="C72" s="30"/>
      <c r="D72" s="108"/>
      <c r="E72" s="106"/>
      <c r="F72" s="106"/>
      <c r="G72" s="25">
        <f t="shared" si="12"/>
        <v>99</v>
      </c>
      <c r="H72" s="108"/>
      <c r="I72" s="106"/>
      <c r="J72" s="106"/>
      <c r="K72" s="105">
        <v>99</v>
      </c>
      <c r="L72" s="106"/>
      <c r="M72" s="106"/>
      <c r="N72" s="106"/>
      <c r="O72" s="25"/>
      <c r="P72" s="101"/>
      <c r="Q72" s="101"/>
      <c r="R72" s="40"/>
    </row>
    <row r="73" spans="1:18" s="41" customFormat="1" ht="38.25" customHeight="1">
      <c r="A73" s="34">
        <v>51</v>
      </c>
      <c r="B73" s="171" t="s">
        <v>198</v>
      </c>
      <c r="C73" s="30"/>
      <c r="D73" s="108"/>
      <c r="E73" s="106"/>
      <c r="F73" s="106"/>
      <c r="G73" s="25">
        <f t="shared" si="12"/>
        <v>35.455</v>
      </c>
      <c r="H73" s="108"/>
      <c r="I73" s="106"/>
      <c r="J73" s="106"/>
      <c r="K73" s="105">
        <v>35.455</v>
      </c>
      <c r="L73" s="106"/>
      <c r="M73" s="106"/>
      <c r="N73" s="106"/>
      <c r="O73" s="25"/>
      <c r="P73" s="101"/>
      <c r="Q73" s="101"/>
      <c r="R73" s="40"/>
    </row>
    <row r="74" spans="1:18" s="41" customFormat="1" ht="61.5" customHeight="1">
      <c r="A74" s="34">
        <v>52</v>
      </c>
      <c r="B74" s="171" t="s">
        <v>201</v>
      </c>
      <c r="C74" s="30"/>
      <c r="D74" s="108"/>
      <c r="E74" s="106"/>
      <c r="F74" s="106"/>
      <c r="G74" s="25">
        <f t="shared" si="12"/>
        <v>99</v>
      </c>
      <c r="H74" s="108"/>
      <c r="I74" s="106"/>
      <c r="J74" s="106"/>
      <c r="K74" s="105">
        <v>99</v>
      </c>
      <c r="L74" s="106"/>
      <c r="M74" s="106"/>
      <c r="N74" s="106"/>
      <c r="O74" s="25"/>
      <c r="P74" s="101"/>
      <c r="Q74" s="101"/>
      <c r="R74" s="40"/>
    </row>
    <row r="75" spans="1:18" s="41" customFormat="1" ht="38.25" customHeight="1">
      <c r="A75" s="34">
        <v>53</v>
      </c>
      <c r="B75" s="171" t="s">
        <v>199</v>
      </c>
      <c r="C75" s="30"/>
      <c r="D75" s="108"/>
      <c r="E75" s="106"/>
      <c r="F75" s="106"/>
      <c r="G75" s="25">
        <f t="shared" si="12"/>
        <v>99</v>
      </c>
      <c r="H75" s="108"/>
      <c r="I75" s="106"/>
      <c r="J75" s="106"/>
      <c r="K75" s="105">
        <v>99</v>
      </c>
      <c r="L75" s="106"/>
      <c r="M75" s="106"/>
      <c r="N75" s="106"/>
      <c r="O75" s="25"/>
      <c r="P75" s="101"/>
      <c r="Q75" s="101"/>
      <c r="R75" s="40"/>
    </row>
    <row r="76" spans="1:18" s="41" customFormat="1" ht="21.75" customHeight="1">
      <c r="A76" s="95"/>
      <c r="B76" s="94" t="s">
        <v>41</v>
      </c>
      <c r="C76" s="96"/>
      <c r="D76" s="103"/>
      <c r="E76" s="104"/>
      <c r="F76" s="104"/>
      <c r="G76" s="104">
        <f aca="true" t="shared" si="13" ref="G76:N76">G77</f>
        <v>767.003</v>
      </c>
      <c r="H76" s="104">
        <f t="shared" si="13"/>
        <v>0</v>
      </c>
      <c r="I76" s="104">
        <f t="shared" si="13"/>
        <v>0</v>
      </c>
      <c r="J76" s="104">
        <f t="shared" si="13"/>
        <v>0</v>
      </c>
      <c r="K76" s="104">
        <f t="shared" si="13"/>
        <v>767.003</v>
      </c>
      <c r="L76" s="104">
        <f t="shared" si="13"/>
        <v>0</v>
      </c>
      <c r="M76" s="104">
        <f t="shared" si="13"/>
        <v>0</v>
      </c>
      <c r="N76" s="104">
        <f t="shared" si="13"/>
        <v>0</v>
      </c>
      <c r="O76" s="104"/>
      <c r="P76" s="99"/>
      <c r="Q76" s="99"/>
      <c r="R76" s="40"/>
    </row>
    <row r="77" spans="1:18" s="41" customFormat="1" ht="36" customHeight="1">
      <c r="A77" s="34"/>
      <c r="B77" s="100" t="s">
        <v>122</v>
      </c>
      <c r="C77" s="30"/>
      <c r="D77" s="105"/>
      <c r="E77" s="25"/>
      <c r="F77" s="25"/>
      <c r="G77" s="106">
        <f aca="true" t="shared" si="14" ref="G77:N77">SUM(G78:G80)</f>
        <v>767.003</v>
      </c>
      <c r="H77" s="106">
        <f t="shared" si="14"/>
        <v>0</v>
      </c>
      <c r="I77" s="106">
        <f t="shared" si="14"/>
        <v>0</v>
      </c>
      <c r="J77" s="106">
        <f t="shared" si="14"/>
        <v>0</v>
      </c>
      <c r="K77" s="106">
        <f t="shared" si="14"/>
        <v>767.003</v>
      </c>
      <c r="L77" s="106">
        <f t="shared" si="14"/>
        <v>0</v>
      </c>
      <c r="M77" s="106">
        <f t="shared" si="14"/>
        <v>0</v>
      </c>
      <c r="N77" s="106">
        <f t="shared" si="14"/>
        <v>0</v>
      </c>
      <c r="O77" s="25"/>
      <c r="P77" s="101"/>
      <c r="Q77" s="101"/>
      <c r="R77" s="40"/>
    </row>
    <row r="78" spans="1:18" s="41" customFormat="1" ht="327" customHeight="1">
      <c r="A78" s="34">
        <v>54</v>
      </c>
      <c r="B78" s="171" t="s">
        <v>344</v>
      </c>
      <c r="C78" s="30"/>
      <c r="D78" s="105"/>
      <c r="E78" s="25"/>
      <c r="F78" s="25"/>
      <c r="G78" s="25">
        <f>SUM(H78:M78)</f>
        <v>383.043</v>
      </c>
      <c r="H78" s="108"/>
      <c r="I78" s="106"/>
      <c r="J78" s="106"/>
      <c r="K78" s="105">
        <v>383.043</v>
      </c>
      <c r="L78" s="106"/>
      <c r="M78" s="106"/>
      <c r="N78" s="106"/>
      <c r="O78" s="25"/>
      <c r="P78" s="101"/>
      <c r="Q78" s="101"/>
      <c r="R78" s="40"/>
    </row>
    <row r="79" spans="1:18" s="41" customFormat="1" ht="264" customHeight="1">
      <c r="A79" s="34">
        <v>55</v>
      </c>
      <c r="B79" s="171" t="s">
        <v>345</v>
      </c>
      <c r="C79" s="30"/>
      <c r="D79" s="105"/>
      <c r="E79" s="25"/>
      <c r="F79" s="25"/>
      <c r="G79" s="25">
        <f>SUM(H79:M79)</f>
        <v>301.588</v>
      </c>
      <c r="H79" s="108"/>
      <c r="I79" s="106"/>
      <c r="J79" s="106"/>
      <c r="K79" s="105">
        <v>301.588</v>
      </c>
      <c r="L79" s="106"/>
      <c r="M79" s="106"/>
      <c r="N79" s="106"/>
      <c r="O79" s="25"/>
      <c r="P79" s="101"/>
      <c r="Q79" s="101"/>
      <c r="R79" s="40"/>
    </row>
    <row r="80" spans="1:18" s="41" customFormat="1" ht="198.75" customHeight="1">
      <c r="A80" s="34">
        <v>56</v>
      </c>
      <c r="B80" s="171" t="s">
        <v>346</v>
      </c>
      <c r="C80" s="30"/>
      <c r="D80" s="105"/>
      <c r="E80" s="25"/>
      <c r="F80" s="25"/>
      <c r="G80" s="25">
        <f>SUM(H80:M80)</f>
        <v>82.372</v>
      </c>
      <c r="H80" s="108"/>
      <c r="I80" s="106"/>
      <c r="J80" s="106"/>
      <c r="K80" s="105">
        <v>82.372</v>
      </c>
      <c r="L80" s="106"/>
      <c r="M80" s="106"/>
      <c r="N80" s="106"/>
      <c r="O80" s="25"/>
      <c r="P80" s="101"/>
      <c r="Q80" s="101"/>
      <c r="R80" s="40"/>
    </row>
    <row r="81" spans="1:18" s="41" customFormat="1" ht="23.25" customHeight="1">
      <c r="A81" s="95"/>
      <c r="B81" s="94" t="s">
        <v>42</v>
      </c>
      <c r="C81" s="96"/>
      <c r="D81" s="103"/>
      <c r="E81" s="104"/>
      <c r="F81" s="104"/>
      <c r="G81" s="104">
        <f aca="true" t="shared" si="15" ref="G81:N81">G82+G97</f>
        <v>1905.1399999999999</v>
      </c>
      <c r="H81" s="104">
        <f t="shared" si="15"/>
        <v>0</v>
      </c>
      <c r="I81" s="104">
        <f t="shared" si="15"/>
        <v>0</v>
      </c>
      <c r="J81" s="104">
        <f t="shared" si="15"/>
        <v>456.315</v>
      </c>
      <c r="K81" s="104">
        <f t="shared" si="15"/>
        <v>1448.825</v>
      </c>
      <c r="L81" s="104">
        <f t="shared" si="15"/>
        <v>0</v>
      </c>
      <c r="M81" s="104">
        <f t="shared" si="15"/>
        <v>0</v>
      </c>
      <c r="N81" s="104">
        <f t="shared" si="15"/>
        <v>269.02</v>
      </c>
      <c r="O81" s="104"/>
      <c r="P81" s="99"/>
      <c r="Q81" s="99"/>
      <c r="R81" s="40"/>
    </row>
    <row r="82" spans="1:18" s="41" customFormat="1" ht="36" customHeight="1">
      <c r="A82" s="34"/>
      <c r="B82" s="100" t="s">
        <v>122</v>
      </c>
      <c r="C82" s="30"/>
      <c r="D82" s="105"/>
      <c r="E82" s="25"/>
      <c r="F82" s="25"/>
      <c r="G82" s="106">
        <f aca="true" t="shared" si="16" ref="G82:N82">SUM(G83:G96)</f>
        <v>1344.848</v>
      </c>
      <c r="H82" s="106">
        <f t="shared" si="16"/>
        <v>0</v>
      </c>
      <c r="I82" s="106">
        <f t="shared" si="16"/>
        <v>0</v>
      </c>
      <c r="J82" s="106">
        <f t="shared" si="16"/>
        <v>0</v>
      </c>
      <c r="K82" s="106">
        <f t="shared" si="16"/>
        <v>1344.848</v>
      </c>
      <c r="L82" s="106">
        <f t="shared" si="16"/>
        <v>0</v>
      </c>
      <c r="M82" s="106">
        <f t="shared" si="16"/>
        <v>0</v>
      </c>
      <c r="N82" s="106">
        <f t="shared" si="16"/>
        <v>0</v>
      </c>
      <c r="O82" s="25"/>
      <c r="P82" s="101"/>
      <c r="Q82" s="101"/>
      <c r="R82" s="40"/>
    </row>
    <row r="83" spans="1:18" s="41" customFormat="1" ht="36" customHeight="1">
      <c r="A83" s="34">
        <v>57</v>
      </c>
      <c r="B83" s="171" t="s">
        <v>203</v>
      </c>
      <c r="C83" s="30"/>
      <c r="D83" s="105"/>
      <c r="E83" s="25"/>
      <c r="F83" s="25"/>
      <c r="G83" s="25">
        <f aca="true" t="shared" si="17" ref="G83:G96">SUM(H83:M83)</f>
        <v>98.96</v>
      </c>
      <c r="H83" s="108"/>
      <c r="I83" s="106"/>
      <c r="J83" s="106"/>
      <c r="K83" s="86">
        <v>98.96</v>
      </c>
      <c r="L83" s="106"/>
      <c r="M83" s="106"/>
      <c r="N83" s="106"/>
      <c r="O83" s="25"/>
      <c r="P83" s="101"/>
      <c r="Q83" s="101"/>
      <c r="R83" s="40"/>
    </row>
    <row r="84" spans="1:18" s="41" customFormat="1" ht="36" customHeight="1">
      <c r="A84" s="34">
        <v>58</v>
      </c>
      <c r="B84" s="171" t="s">
        <v>204</v>
      </c>
      <c r="C84" s="30"/>
      <c r="D84" s="105"/>
      <c r="E84" s="25"/>
      <c r="F84" s="25"/>
      <c r="G84" s="25">
        <f t="shared" si="17"/>
        <v>99.74</v>
      </c>
      <c r="H84" s="108"/>
      <c r="I84" s="106"/>
      <c r="J84" s="106"/>
      <c r="K84" s="86">
        <v>99.74</v>
      </c>
      <c r="L84" s="106"/>
      <c r="M84" s="106"/>
      <c r="N84" s="106"/>
      <c r="O84" s="25"/>
      <c r="P84" s="101"/>
      <c r="Q84" s="101"/>
      <c r="R84" s="40"/>
    </row>
    <row r="85" spans="1:18" s="41" customFormat="1" ht="35.25" customHeight="1">
      <c r="A85" s="34">
        <v>59</v>
      </c>
      <c r="B85" s="171" t="s">
        <v>216</v>
      </c>
      <c r="C85" s="30"/>
      <c r="D85" s="105"/>
      <c r="E85" s="25"/>
      <c r="F85" s="25"/>
      <c r="G85" s="25">
        <f t="shared" si="17"/>
        <v>98.64</v>
      </c>
      <c r="H85" s="108"/>
      <c r="I85" s="106"/>
      <c r="J85" s="106"/>
      <c r="K85" s="86">
        <v>98.64</v>
      </c>
      <c r="L85" s="106"/>
      <c r="M85" s="106"/>
      <c r="N85" s="106"/>
      <c r="O85" s="25"/>
      <c r="P85" s="101"/>
      <c r="Q85" s="101"/>
      <c r="R85" s="40"/>
    </row>
    <row r="86" spans="1:18" s="41" customFormat="1" ht="36" customHeight="1">
      <c r="A86" s="34">
        <v>60</v>
      </c>
      <c r="B86" s="171" t="s">
        <v>205</v>
      </c>
      <c r="C86" s="30"/>
      <c r="D86" s="105"/>
      <c r="E86" s="25"/>
      <c r="F86" s="25"/>
      <c r="G86" s="25">
        <f t="shared" si="17"/>
        <v>95.57</v>
      </c>
      <c r="H86" s="108"/>
      <c r="I86" s="106"/>
      <c r="J86" s="106"/>
      <c r="K86" s="86">
        <v>95.57</v>
      </c>
      <c r="L86" s="106"/>
      <c r="M86" s="106"/>
      <c r="N86" s="106"/>
      <c r="O86" s="25"/>
      <c r="P86" s="101"/>
      <c r="Q86" s="101"/>
      <c r="R86" s="40"/>
    </row>
    <row r="87" spans="1:18" s="41" customFormat="1" ht="36" customHeight="1">
      <c r="A87" s="34">
        <v>61</v>
      </c>
      <c r="B87" s="171" t="s">
        <v>206</v>
      </c>
      <c r="C87" s="30"/>
      <c r="D87" s="105"/>
      <c r="E87" s="25"/>
      <c r="F87" s="25"/>
      <c r="G87" s="25">
        <f t="shared" si="17"/>
        <v>78.098</v>
      </c>
      <c r="H87" s="108"/>
      <c r="I87" s="106"/>
      <c r="J87" s="106"/>
      <c r="K87" s="86">
        <v>78.098</v>
      </c>
      <c r="L87" s="106"/>
      <c r="M87" s="106"/>
      <c r="N87" s="106"/>
      <c r="O87" s="25"/>
      <c r="P87" s="101"/>
      <c r="Q87" s="101"/>
      <c r="R87" s="40"/>
    </row>
    <row r="88" spans="1:18" s="41" customFormat="1" ht="36" customHeight="1">
      <c r="A88" s="34">
        <v>62</v>
      </c>
      <c r="B88" s="171" t="s">
        <v>207</v>
      </c>
      <c r="C88" s="30"/>
      <c r="D88" s="105"/>
      <c r="E88" s="25"/>
      <c r="F88" s="25"/>
      <c r="G88" s="25">
        <f t="shared" si="17"/>
        <v>97.46</v>
      </c>
      <c r="H88" s="108"/>
      <c r="I88" s="106"/>
      <c r="J88" s="106"/>
      <c r="K88" s="86">
        <v>97.46</v>
      </c>
      <c r="L88" s="106"/>
      <c r="M88" s="106"/>
      <c r="N88" s="106"/>
      <c r="O88" s="25"/>
      <c r="P88" s="101"/>
      <c r="Q88" s="101"/>
      <c r="R88" s="40"/>
    </row>
    <row r="89" spans="1:18" s="41" customFormat="1" ht="36" customHeight="1">
      <c r="A89" s="34">
        <v>63</v>
      </c>
      <c r="B89" s="171" t="s">
        <v>208</v>
      </c>
      <c r="C89" s="30"/>
      <c r="D89" s="105"/>
      <c r="E89" s="25"/>
      <c r="F89" s="25"/>
      <c r="G89" s="25">
        <f t="shared" si="17"/>
        <v>99.38</v>
      </c>
      <c r="H89" s="108"/>
      <c r="I89" s="106"/>
      <c r="J89" s="106"/>
      <c r="K89" s="86">
        <v>99.38</v>
      </c>
      <c r="L89" s="106"/>
      <c r="M89" s="106"/>
      <c r="N89" s="106"/>
      <c r="O89" s="25"/>
      <c r="P89" s="101"/>
      <c r="Q89" s="101"/>
      <c r="R89" s="40"/>
    </row>
    <row r="90" spans="1:18" s="41" customFormat="1" ht="36" customHeight="1">
      <c r="A90" s="34">
        <v>64</v>
      </c>
      <c r="B90" s="171" t="s">
        <v>209</v>
      </c>
      <c r="C90" s="30"/>
      <c r="D90" s="105"/>
      <c r="E90" s="25"/>
      <c r="F90" s="25"/>
      <c r="G90" s="25">
        <f t="shared" si="17"/>
        <v>94.38</v>
      </c>
      <c r="H90" s="108"/>
      <c r="I90" s="106"/>
      <c r="J90" s="106"/>
      <c r="K90" s="86">
        <v>94.38</v>
      </c>
      <c r="L90" s="106"/>
      <c r="M90" s="106"/>
      <c r="N90" s="106"/>
      <c r="O90" s="25"/>
      <c r="P90" s="101"/>
      <c r="Q90" s="101"/>
      <c r="R90" s="40"/>
    </row>
    <row r="91" spans="1:18" s="41" customFormat="1" ht="36" customHeight="1">
      <c r="A91" s="34">
        <v>65</v>
      </c>
      <c r="B91" s="171" t="s">
        <v>210</v>
      </c>
      <c r="C91" s="30"/>
      <c r="D91" s="105"/>
      <c r="E91" s="25"/>
      <c r="F91" s="25"/>
      <c r="G91" s="25">
        <f t="shared" si="17"/>
        <v>99.12</v>
      </c>
      <c r="H91" s="108"/>
      <c r="I91" s="106"/>
      <c r="J91" s="106"/>
      <c r="K91" s="86">
        <v>99.12</v>
      </c>
      <c r="L91" s="106"/>
      <c r="M91" s="106"/>
      <c r="N91" s="106"/>
      <c r="O91" s="25"/>
      <c r="P91" s="101"/>
      <c r="Q91" s="101"/>
      <c r="R91" s="40"/>
    </row>
    <row r="92" spans="1:18" s="41" customFormat="1" ht="36" customHeight="1">
      <c r="A92" s="34">
        <v>66</v>
      </c>
      <c r="B92" s="171" t="s">
        <v>211</v>
      </c>
      <c r="C92" s="30"/>
      <c r="D92" s="105"/>
      <c r="E92" s="25"/>
      <c r="F92" s="25"/>
      <c r="G92" s="25">
        <f t="shared" si="17"/>
        <v>92.38</v>
      </c>
      <c r="H92" s="108"/>
      <c r="I92" s="106"/>
      <c r="J92" s="106"/>
      <c r="K92" s="86">
        <v>92.38</v>
      </c>
      <c r="L92" s="106"/>
      <c r="M92" s="106"/>
      <c r="N92" s="106"/>
      <c r="O92" s="25"/>
      <c r="P92" s="101"/>
      <c r="Q92" s="101"/>
      <c r="R92" s="40"/>
    </row>
    <row r="93" spans="1:18" s="41" customFormat="1" ht="36" customHeight="1">
      <c r="A93" s="34">
        <v>67</v>
      </c>
      <c r="B93" s="171" t="s">
        <v>212</v>
      </c>
      <c r="C93" s="30"/>
      <c r="D93" s="105"/>
      <c r="E93" s="25"/>
      <c r="F93" s="25"/>
      <c r="G93" s="25">
        <f t="shared" si="17"/>
        <v>93.78</v>
      </c>
      <c r="H93" s="108"/>
      <c r="I93" s="106"/>
      <c r="J93" s="106"/>
      <c r="K93" s="86">
        <v>93.78</v>
      </c>
      <c r="L93" s="106"/>
      <c r="M93" s="106"/>
      <c r="N93" s="106"/>
      <c r="O93" s="25"/>
      <c r="P93" s="101"/>
      <c r="Q93" s="101"/>
      <c r="R93" s="40"/>
    </row>
    <row r="94" spans="1:18" s="41" customFormat="1" ht="36" customHeight="1">
      <c r="A94" s="34">
        <v>68</v>
      </c>
      <c r="B94" s="171" t="s">
        <v>213</v>
      </c>
      <c r="C94" s="30"/>
      <c r="D94" s="105"/>
      <c r="E94" s="25"/>
      <c r="F94" s="25"/>
      <c r="G94" s="25">
        <f t="shared" si="17"/>
        <v>98.52</v>
      </c>
      <c r="H94" s="108"/>
      <c r="I94" s="106"/>
      <c r="J94" s="106"/>
      <c r="K94" s="86">
        <v>98.52</v>
      </c>
      <c r="L94" s="106"/>
      <c r="M94" s="106"/>
      <c r="N94" s="106"/>
      <c r="O94" s="25"/>
      <c r="P94" s="101"/>
      <c r="Q94" s="101"/>
      <c r="R94" s="40"/>
    </row>
    <row r="95" spans="1:18" s="41" customFormat="1" ht="36" customHeight="1">
      <c r="A95" s="34">
        <v>69</v>
      </c>
      <c r="B95" s="171" t="s">
        <v>214</v>
      </c>
      <c r="C95" s="30"/>
      <c r="D95" s="105"/>
      <c r="E95" s="25"/>
      <c r="F95" s="25"/>
      <c r="G95" s="25">
        <f t="shared" si="17"/>
        <v>98.94</v>
      </c>
      <c r="H95" s="108"/>
      <c r="I95" s="106"/>
      <c r="J95" s="106"/>
      <c r="K95" s="86">
        <v>98.94</v>
      </c>
      <c r="L95" s="106"/>
      <c r="M95" s="106"/>
      <c r="N95" s="106"/>
      <c r="O95" s="25"/>
      <c r="P95" s="101"/>
      <c r="Q95" s="101"/>
      <c r="R95" s="40"/>
    </row>
    <row r="96" spans="1:18" s="41" customFormat="1" ht="36" customHeight="1">
      <c r="A96" s="34">
        <v>70</v>
      </c>
      <c r="B96" s="171" t="s">
        <v>215</v>
      </c>
      <c r="C96" s="30"/>
      <c r="D96" s="105"/>
      <c r="E96" s="25"/>
      <c r="F96" s="25"/>
      <c r="G96" s="25">
        <f t="shared" si="17"/>
        <v>99.88</v>
      </c>
      <c r="H96" s="108"/>
      <c r="I96" s="106"/>
      <c r="J96" s="106"/>
      <c r="K96" s="86">
        <v>99.88</v>
      </c>
      <c r="L96" s="106"/>
      <c r="M96" s="106"/>
      <c r="N96" s="106"/>
      <c r="O96" s="25"/>
      <c r="P96" s="101"/>
      <c r="Q96" s="101"/>
      <c r="R96" s="40"/>
    </row>
    <row r="97" spans="1:18" s="41" customFormat="1" ht="36" customHeight="1">
      <c r="A97" s="34"/>
      <c r="B97" s="100" t="s">
        <v>142</v>
      </c>
      <c r="C97" s="30"/>
      <c r="D97" s="105"/>
      <c r="E97" s="25"/>
      <c r="F97" s="25"/>
      <c r="G97" s="106">
        <f aca="true" t="shared" si="18" ref="G97:N97">SUM(G98:G102)</f>
        <v>560.292</v>
      </c>
      <c r="H97" s="106">
        <f t="shared" si="18"/>
        <v>0</v>
      </c>
      <c r="I97" s="106">
        <f t="shared" si="18"/>
        <v>0</v>
      </c>
      <c r="J97" s="106">
        <f t="shared" si="18"/>
        <v>456.315</v>
      </c>
      <c r="K97" s="106">
        <f t="shared" si="18"/>
        <v>103.977</v>
      </c>
      <c r="L97" s="106">
        <f t="shared" si="18"/>
        <v>0</v>
      </c>
      <c r="M97" s="106">
        <f t="shared" si="18"/>
        <v>0</v>
      </c>
      <c r="N97" s="106">
        <f t="shared" si="18"/>
        <v>269.02</v>
      </c>
      <c r="O97" s="25"/>
      <c r="P97" s="101"/>
      <c r="Q97" s="101"/>
      <c r="R97" s="40"/>
    </row>
    <row r="98" spans="1:18" s="41" customFormat="1" ht="77.25" customHeight="1">
      <c r="A98" s="38">
        <v>71</v>
      </c>
      <c r="B98" s="5" t="s">
        <v>143</v>
      </c>
      <c r="C98" s="42"/>
      <c r="D98" s="58"/>
      <c r="E98" s="55"/>
      <c r="F98" s="55"/>
      <c r="G98" s="55">
        <f>SUM(H98:M98)</f>
        <v>71.713</v>
      </c>
      <c r="H98" s="58"/>
      <c r="I98" s="55"/>
      <c r="J98" s="90">
        <v>71.713</v>
      </c>
      <c r="K98" s="91"/>
      <c r="L98" s="55"/>
      <c r="M98" s="55"/>
      <c r="N98" s="55"/>
      <c r="O98" s="55"/>
      <c r="P98" s="49"/>
      <c r="Q98" s="49"/>
      <c r="R98" s="40"/>
    </row>
    <row r="99" spans="1:18" s="41" customFormat="1" ht="56.25" customHeight="1">
      <c r="A99" s="38">
        <v>72</v>
      </c>
      <c r="B99" s="5" t="s">
        <v>144</v>
      </c>
      <c r="C99" s="42"/>
      <c r="D99" s="58"/>
      <c r="E99" s="55"/>
      <c r="F99" s="55"/>
      <c r="G99" s="55">
        <f>SUM(H99:M99)</f>
        <v>115.582</v>
      </c>
      <c r="H99" s="58"/>
      <c r="I99" s="55"/>
      <c r="J99" s="90">
        <v>115.582</v>
      </c>
      <c r="K99" s="91"/>
      <c r="L99" s="55"/>
      <c r="M99" s="55"/>
      <c r="N99" s="55"/>
      <c r="O99" s="55"/>
      <c r="P99" s="49"/>
      <c r="Q99" s="49"/>
      <c r="R99" s="40"/>
    </row>
    <row r="100" spans="1:18" s="41" customFormat="1" ht="55.5" customHeight="1">
      <c r="A100" s="38">
        <v>73</v>
      </c>
      <c r="B100" s="5" t="s">
        <v>145</v>
      </c>
      <c r="C100" s="42"/>
      <c r="D100" s="58"/>
      <c r="E100" s="55"/>
      <c r="F100" s="55"/>
      <c r="G100" s="55">
        <f>SUM(H100:M100)</f>
        <v>1.775</v>
      </c>
      <c r="H100" s="58"/>
      <c r="I100" s="55"/>
      <c r="J100" s="90">
        <v>1.775</v>
      </c>
      <c r="K100" s="91"/>
      <c r="L100" s="55"/>
      <c r="M100" s="55"/>
      <c r="N100" s="90">
        <v>1.775</v>
      </c>
      <c r="O100" s="55"/>
      <c r="P100" s="49"/>
      <c r="Q100" s="49"/>
      <c r="R100" s="40"/>
    </row>
    <row r="101" spans="1:18" s="41" customFormat="1" ht="75.75" customHeight="1">
      <c r="A101" s="38">
        <v>74</v>
      </c>
      <c r="B101" s="5" t="s">
        <v>146</v>
      </c>
      <c r="C101" s="42"/>
      <c r="D101" s="58"/>
      <c r="E101" s="55"/>
      <c r="F101" s="55"/>
      <c r="G101" s="55">
        <f>SUM(H101:M101)</f>
        <v>267.245</v>
      </c>
      <c r="H101" s="58"/>
      <c r="I101" s="55"/>
      <c r="J101" s="90">
        <v>267.245</v>
      </c>
      <c r="K101" s="91"/>
      <c r="L101" s="55"/>
      <c r="M101" s="55"/>
      <c r="N101" s="90">
        <v>267.245</v>
      </c>
      <c r="O101" s="55"/>
      <c r="P101" s="49"/>
      <c r="Q101" s="49"/>
      <c r="R101" s="40"/>
    </row>
    <row r="102" spans="1:18" s="41" customFormat="1" ht="45" customHeight="1">
      <c r="A102" s="38">
        <v>75</v>
      </c>
      <c r="B102" s="5" t="s">
        <v>202</v>
      </c>
      <c r="C102" s="42"/>
      <c r="D102" s="58"/>
      <c r="E102" s="55"/>
      <c r="F102" s="55"/>
      <c r="G102" s="55">
        <f>SUM(H102:M102)</f>
        <v>103.977</v>
      </c>
      <c r="H102" s="58"/>
      <c r="I102" s="55"/>
      <c r="J102" s="90"/>
      <c r="K102" s="172">
        <v>103.977</v>
      </c>
      <c r="L102" s="55"/>
      <c r="M102" s="55"/>
      <c r="N102" s="90"/>
      <c r="O102" s="55"/>
      <c r="P102" s="49"/>
      <c r="Q102" s="49"/>
      <c r="R102" s="40"/>
    </row>
    <row r="103" spans="1:18" s="41" customFormat="1" ht="20.25" customHeight="1">
      <c r="A103" s="95"/>
      <c r="B103" s="94" t="s">
        <v>39</v>
      </c>
      <c r="C103" s="96"/>
      <c r="D103" s="103"/>
      <c r="E103" s="104"/>
      <c r="F103" s="104"/>
      <c r="G103" s="104">
        <f aca="true" t="shared" si="19" ref="G103:N103">G104+G106</f>
        <v>854.787</v>
      </c>
      <c r="H103" s="104">
        <f t="shared" si="19"/>
        <v>0</v>
      </c>
      <c r="I103" s="104">
        <f t="shared" si="19"/>
        <v>0</v>
      </c>
      <c r="J103" s="104">
        <f t="shared" si="19"/>
        <v>0</v>
      </c>
      <c r="K103" s="104">
        <f t="shared" si="19"/>
        <v>332.92400000000004</v>
      </c>
      <c r="L103" s="104">
        <f t="shared" si="19"/>
        <v>521.863</v>
      </c>
      <c r="M103" s="104">
        <f t="shared" si="19"/>
        <v>0</v>
      </c>
      <c r="N103" s="104">
        <f t="shared" si="19"/>
        <v>521.863</v>
      </c>
      <c r="O103" s="104"/>
      <c r="P103" s="99"/>
      <c r="Q103" s="99"/>
      <c r="R103" s="40"/>
    </row>
    <row r="104" spans="1:18" s="41" customFormat="1" ht="42.75" customHeight="1">
      <c r="A104" s="34"/>
      <c r="B104" s="100" t="s">
        <v>174</v>
      </c>
      <c r="C104" s="30"/>
      <c r="D104" s="105"/>
      <c r="E104" s="25"/>
      <c r="F104" s="25"/>
      <c r="G104" s="106">
        <f aca="true" t="shared" si="20" ref="G104:N104">G105</f>
        <v>521.863</v>
      </c>
      <c r="H104" s="106">
        <f t="shared" si="20"/>
        <v>0</v>
      </c>
      <c r="I104" s="106">
        <f t="shared" si="20"/>
        <v>0</v>
      </c>
      <c r="J104" s="106">
        <f t="shared" si="20"/>
        <v>0</v>
      </c>
      <c r="K104" s="106">
        <f t="shared" si="20"/>
        <v>0</v>
      </c>
      <c r="L104" s="106">
        <f t="shared" si="20"/>
        <v>521.863</v>
      </c>
      <c r="M104" s="106">
        <f t="shared" si="20"/>
        <v>0</v>
      </c>
      <c r="N104" s="106">
        <f t="shared" si="20"/>
        <v>521.863</v>
      </c>
      <c r="O104" s="106"/>
      <c r="P104" s="101"/>
      <c r="Q104" s="101"/>
      <c r="R104" s="40"/>
    </row>
    <row r="105" spans="1:18" s="41" customFormat="1" ht="86.25" customHeight="1">
      <c r="A105" s="38">
        <v>76</v>
      </c>
      <c r="B105" s="85" t="s">
        <v>92</v>
      </c>
      <c r="C105" s="3" t="s">
        <v>93</v>
      </c>
      <c r="D105" s="86">
        <v>10945.595</v>
      </c>
      <c r="E105" s="86">
        <v>10710.937</v>
      </c>
      <c r="F105" s="58">
        <v>234.658</v>
      </c>
      <c r="G105" s="55">
        <f>SUM(H105:M105)</f>
        <v>521.863</v>
      </c>
      <c r="H105" s="58"/>
      <c r="I105" s="55"/>
      <c r="J105" s="55"/>
      <c r="K105" s="58"/>
      <c r="L105" s="86">
        <v>521.863</v>
      </c>
      <c r="M105" s="55"/>
      <c r="N105" s="86">
        <v>521.863</v>
      </c>
      <c r="O105" s="42" t="s">
        <v>94</v>
      </c>
      <c r="P105" s="49" t="s">
        <v>95</v>
      </c>
      <c r="Q105" s="49"/>
      <c r="R105" s="40"/>
    </row>
    <row r="106" spans="1:18" s="41" customFormat="1" ht="36" customHeight="1">
      <c r="A106" s="34"/>
      <c r="B106" s="100" t="s">
        <v>122</v>
      </c>
      <c r="C106" s="30"/>
      <c r="D106" s="105"/>
      <c r="E106" s="25"/>
      <c r="F106" s="25"/>
      <c r="G106" s="106">
        <f aca="true" t="shared" si="21" ref="G106:N106">SUM(G107:G113)</f>
        <v>332.92400000000004</v>
      </c>
      <c r="H106" s="106">
        <f t="shared" si="21"/>
        <v>0</v>
      </c>
      <c r="I106" s="106">
        <f t="shared" si="21"/>
        <v>0</v>
      </c>
      <c r="J106" s="106">
        <f t="shared" si="21"/>
        <v>0</v>
      </c>
      <c r="K106" s="106">
        <f t="shared" si="21"/>
        <v>332.92400000000004</v>
      </c>
      <c r="L106" s="106">
        <f t="shared" si="21"/>
        <v>0</v>
      </c>
      <c r="M106" s="106">
        <f t="shared" si="21"/>
        <v>0</v>
      </c>
      <c r="N106" s="106">
        <f t="shared" si="21"/>
        <v>0</v>
      </c>
      <c r="O106" s="106"/>
      <c r="P106" s="101"/>
      <c r="Q106" s="101"/>
      <c r="R106" s="40"/>
    </row>
    <row r="107" spans="1:18" s="41" customFormat="1" ht="47.25">
      <c r="A107" s="34">
        <v>77</v>
      </c>
      <c r="B107" s="171" t="s">
        <v>217</v>
      </c>
      <c r="C107" s="30"/>
      <c r="D107" s="105"/>
      <c r="E107" s="25"/>
      <c r="F107" s="25"/>
      <c r="G107" s="25">
        <f aca="true" t="shared" si="22" ref="G107:G113">SUM(H107:M107)</f>
        <v>40</v>
      </c>
      <c r="H107" s="108"/>
      <c r="I107" s="106"/>
      <c r="J107" s="106"/>
      <c r="K107" s="105">
        <v>40</v>
      </c>
      <c r="L107" s="106"/>
      <c r="M107" s="106"/>
      <c r="N107" s="106"/>
      <c r="O107" s="106"/>
      <c r="P107" s="101"/>
      <c r="Q107" s="101"/>
      <c r="R107" s="40"/>
    </row>
    <row r="108" spans="1:18" s="41" customFormat="1" ht="47.25">
      <c r="A108" s="34">
        <v>78</v>
      </c>
      <c r="B108" s="171" t="s">
        <v>218</v>
      </c>
      <c r="C108" s="30"/>
      <c r="D108" s="105"/>
      <c r="E108" s="25"/>
      <c r="F108" s="25"/>
      <c r="G108" s="25">
        <f t="shared" si="22"/>
        <v>50</v>
      </c>
      <c r="H108" s="108"/>
      <c r="I108" s="106"/>
      <c r="J108" s="106"/>
      <c r="K108" s="105">
        <v>50</v>
      </c>
      <c r="L108" s="106"/>
      <c r="M108" s="106"/>
      <c r="N108" s="106"/>
      <c r="O108" s="106"/>
      <c r="P108" s="101"/>
      <c r="Q108" s="101"/>
      <c r="R108" s="40"/>
    </row>
    <row r="109" spans="1:18" s="41" customFormat="1" ht="47.25">
      <c r="A109" s="34">
        <v>79</v>
      </c>
      <c r="B109" s="171" t="s">
        <v>219</v>
      </c>
      <c r="C109" s="30"/>
      <c r="D109" s="105"/>
      <c r="E109" s="25"/>
      <c r="F109" s="25"/>
      <c r="G109" s="25">
        <f t="shared" si="22"/>
        <v>40</v>
      </c>
      <c r="H109" s="108"/>
      <c r="I109" s="106"/>
      <c r="J109" s="106"/>
      <c r="K109" s="105">
        <v>40</v>
      </c>
      <c r="L109" s="106"/>
      <c r="M109" s="106"/>
      <c r="N109" s="106"/>
      <c r="O109" s="106"/>
      <c r="P109" s="101"/>
      <c r="Q109" s="101"/>
      <c r="R109" s="40"/>
    </row>
    <row r="110" spans="1:18" s="41" customFormat="1" ht="47.25">
      <c r="A110" s="34">
        <v>80</v>
      </c>
      <c r="B110" s="171" t="s">
        <v>220</v>
      </c>
      <c r="C110" s="30"/>
      <c r="D110" s="105"/>
      <c r="E110" s="25"/>
      <c r="F110" s="25"/>
      <c r="G110" s="25">
        <f t="shared" si="22"/>
        <v>50</v>
      </c>
      <c r="H110" s="108"/>
      <c r="I110" s="106"/>
      <c r="J110" s="106"/>
      <c r="K110" s="105">
        <v>50</v>
      </c>
      <c r="L110" s="106"/>
      <c r="M110" s="106"/>
      <c r="N110" s="106"/>
      <c r="O110" s="106"/>
      <c r="P110" s="101"/>
      <c r="Q110" s="101"/>
      <c r="R110" s="40"/>
    </row>
    <row r="111" spans="1:18" s="41" customFormat="1" ht="47.25">
      <c r="A111" s="34">
        <v>81</v>
      </c>
      <c r="B111" s="171" t="s">
        <v>221</v>
      </c>
      <c r="C111" s="30"/>
      <c r="D111" s="105"/>
      <c r="E111" s="25"/>
      <c r="F111" s="25"/>
      <c r="G111" s="25">
        <f t="shared" si="22"/>
        <v>40</v>
      </c>
      <c r="H111" s="108"/>
      <c r="I111" s="106"/>
      <c r="J111" s="106"/>
      <c r="K111" s="105">
        <v>40</v>
      </c>
      <c r="L111" s="106"/>
      <c r="M111" s="106"/>
      <c r="N111" s="106"/>
      <c r="O111" s="106"/>
      <c r="P111" s="101"/>
      <c r="Q111" s="101"/>
      <c r="R111" s="40"/>
    </row>
    <row r="112" spans="1:18" s="41" customFormat="1" ht="47.25">
      <c r="A112" s="34">
        <v>82</v>
      </c>
      <c r="B112" s="171" t="s">
        <v>222</v>
      </c>
      <c r="C112" s="30"/>
      <c r="D112" s="105"/>
      <c r="E112" s="25"/>
      <c r="F112" s="25"/>
      <c r="G112" s="25">
        <f t="shared" si="22"/>
        <v>61.124</v>
      </c>
      <c r="H112" s="108"/>
      <c r="I112" s="106"/>
      <c r="J112" s="106"/>
      <c r="K112" s="105">
        <v>61.124</v>
      </c>
      <c r="L112" s="106"/>
      <c r="M112" s="106"/>
      <c r="N112" s="106"/>
      <c r="O112" s="106"/>
      <c r="P112" s="101"/>
      <c r="Q112" s="101"/>
      <c r="R112" s="40"/>
    </row>
    <row r="113" spans="1:18" s="41" customFormat="1" ht="47.25">
      <c r="A113" s="34">
        <v>83</v>
      </c>
      <c r="B113" s="171" t="s">
        <v>223</v>
      </c>
      <c r="C113" s="30"/>
      <c r="D113" s="105"/>
      <c r="E113" s="25"/>
      <c r="F113" s="25"/>
      <c r="G113" s="25">
        <f t="shared" si="22"/>
        <v>51.8</v>
      </c>
      <c r="H113" s="108"/>
      <c r="I113" s="106"/>
      <c r="J113" s="106"/>
      <c r="K113" s="105">
        <v>51.8</v>
      </c>
      <c r="L113" s="106"/>
      <c r="M113" s="106"/>
      <c r="N113" s="106"/>
      <c r="O113" s="106"/>
      <c r="P113" s="101"/>
      <c r="Q113" s="101"/>
      <c r="R113" s="40"/>
    </row>
    <row r="114" spans="1:18" s="41" customFormat="1" ht="21" customHeight="1">
      <c r="A114" s="95"/>
      <c r="B114" s="94" t="s">
        <v>43</v>
      </c>
      <c r="C114" s="96"/>
      <c r="D114" s="103"/>
      <c r="E114" s="104"/>
      <c r="F114" s="104"/>
      <c r="G114" s="104">
        <f aca="true" t="shared" si="23" ref="G114:N114">G115+G119</f>
        <v>412.39599999999996</v>
      </c>
      <c r="H114" s="104">
        <f t="shared" si="23"/>
        <v>0</v>
      </c>
      <c r="I114" s="104">
        <f t="shared" si="23"/>
        <v>0</v>
      </c>
      <c r="J114" s="104">
        <f t="shared" si="23"/>
        <v>229.962</v>
      </c>
      <c r="K114" s="104">
        <f t="shared" si="23"/>
        <v>182.434</v>
      </c>
      <c r="L114" s="104">
        <f t="shared" si="23"/>
        <v>0</v>
      </c>
      <c r="M114" s="104">
        <f t="shared" si="23"/>
        <v>0</v>
      </c>
      <c r="N114" s="104">
        <f t="shared" si="23"/>
        <v>229.962</v>
      </c>
      <c r="O114" s="104"/>
      <c r="P114" s="99"/>
      <c r="Q114" s="99"/>
      <c r="R114" s="40"/>
    </row>
    <row r="115" spans="1:18" s="41" customFormat="1" ht="39.75" customHeight="1">
      <c r="A115" s="34"/>
      <c r="B115" s="100" t="s">
        <v>122</v>
      </c>
      <c r="C115" s="107"/>
      <c r="D115" s="108"/>
      <c r="E115" s="106"/>
      <c r="F115" s="106"/>
      <c r="G115" s="106">
        <f aca="true" t="shared" si="24" ref="G115:N115">SUM(G116:G118)</f>
        <v>182.434</v>
      </c>
      <c r="H115" s="106">
        <f t="shared" si="24"/>
        <v>0</v>
      </c>
      <c r="I115" s="106">
        <f t="shared" si="24"/>
        <v>0</v>
      </c>
      <c r="J115" s="106">
        <f t="shared" si="24"/>
        <v>0</v>
      </c>
      <c r="K115" s="106">
        <f t="shared" si="24"/>
        <v>182.434</v>
      </c>
      <c r="L115" s="106">
        <f t="shared" si="24"/>
        <v>0</v>
      </c>
      <c r="M115" s="106">
        <f t="shared" si="24"/>
        <v>0</v>
      </c>
      <c r="N115" s="106">
        <f t="shared" si="24"/>
        <v>0</v>
      </c>
      <c r="O115" s="106"/>
      <c r="P115" s="109"/>
      <c r="Q115" s="109"/>
      <c r="R115" s="40"/>
    </row>
    <row r="116" spans="1:18" s="41" customFormat="1" ht="72.75" customHeight="1">
      <c r="A116" s="34">
        <v>84</v>
      </c>
      <c r="B116" s="171" t="s">
        <v>224</v>
      </c>
      <c r="C116" s="107"/>
      <c r="D116" s="108"/>
      <c r="E116" s="106"/>
      <c r="F116" s="106"/>
      <c r="G116" s="25">
        <f>SUM(H116:M116)</f>
        <v>72.434</v>
      </c>
      <c r="H116" s="108"/>
      <c r="I116" s="106"/>
      <c r="J116" s="106"/>
      <c r="K116" s="105">
        <v>72.434</v>
      </c>
      <c r="L116" s="106"/>
      <c r="M116" s="106"/>
      <c r="N116" s="106"/>
      <c r="O116" s="106"/>
      <c r="P116" s="109"/>
      <c r="Q116" s="109"/>
      <c r="R116" s="40"/>
    </row>
    <row r="117" spans="1:18" s="41" customFormat="1" ht="59.25" customHeight="1">
      <c r="A117" s="34">
        <v>85</v>
      </c>
      <c r="B117" s="171" t="s">
        <v>225</v>
      </c>
      <c r="C117" s="107"/>
      <c r="D117" s="108"/>
      <c r="E117" s="106"/>
      <c r="F117" s="106"/>
      <c r="G117" s="25">
        <f>SUM(H117:M117)</f>
        <v>50</v>
      </c>
      <c r="H117" s="108"/>
      <c r="I117" s="106"/>
      <c r="J117" s="106"/>
      <c r="K117" s="105">
        <v>50</v>
      </c>
      <c r="L117" s="106"/>
      <c r="M117" s="106"/>
      <c r="N117" s="106"/>
      <c r="O117" s="106"/>
      <c r="P117" s="109"/>
      <c r="Q117" s="109"/>
      <c r="R117" s="40"/>
    </row>
    <row r="118" spans="1:18" s="41" customFormat="1" ht="72" customHeight="1">
      <c r="A118" s="34">
        <v>86</v>
      </c>
      <c r="B118" s="171" t="s">
        <v>226</v>
      </c>
      <c r="C118" s="107"/>
      <c r="D118" s="108"/>
      <c r="E118" s="106"/>
      <c r="F118" s="106"/>
      <c r="G118" s="25">
        <f>SUM(H118:M118)</f>
        <v>60</v>
      </c>
      <c r="H118" s="108"/>
      <c r="I118" s="106"/>
      <c r="J118" s="106"/>
      <c r="K118" s="105">
        <v>60</v>
      </c>
      <c r="L118" s="106"/>
      <c r="M118" s="106"/>
      <c r="N118" s="106"/>
      <c r="O118" s="106"/>
      <c r="P118" s="109"/>
      <c r="Q118" s="109"/>
      <c r="R118" s="40"/>
    </row>
    <row r="119" spans="1:18" s="41" customFormat="1" ht="42" customHeight="1">
      <c r="A119" s="34"/>
      <c r="B119" s="100" t="s">
        <v>142</v>
      </c>
      <c r="C119" s="107"/>
      <c r="D119" s="108"/>
      <c r="E119" s="106"/>
      <c r="F119" s="106"/>
      <c r="G119" s="106">
        <f aca="true" t="shared" si="25" ref="G119:N119">G120</f>
        <v>229.962</v>
      </c>
      <c r="H119" s="106">
        <f t="shared" si="25"/>
        <v>0</v>
      </c>
      <c r="I119" s="106">
        <f t="shared" si="25"/>
        <v>0</v>
      </c>
      <c r="J119" s="106">
        <f t="shared" si="25"/>
        <v>229.962</v>
      </c>
      <c r="K119" s="106">
        <f t="shared" si="25"/>
        <v>0</v>
      </c>
      <c r="L119" s="106">
        <f t="shared" si="25"/>
        <v>0</v>
      </c>
      <c r="M119" s="106">
        <f t="shared" si="25"/>
        <v>0</v>
      </c>
      <c r="N119" s="106">
        <f t="shared" si="25"/>
        <v>229.962</v>
      </c>
      <c r="O119" s="106"/>
      <c r="P119" s="174"/>
      <c r="Q119" s="106"/>
      <c r="R119" s="40"/>
    </row>
    <row r="120" spans="1:18" s="41" customFormat="1" ht="68.25" customHeight="1">
      <c r="A120" s="38">
        <v>87</v>
      </c>
      <c r="B120" s="5" t="s">
        <v>147</v>
      </c>
      <c r="C120" s="42"/>
      <c r="D120" s="58"/>
      <c r="E120" s="55"/>
      <c r="F120" s="55"/>
      <c r="G120" s="55">
        <f>SUM(H120:M120)</f>
        <v>229.962</v>
      </c>
      <c r="H120" s="58"/>
      <c r="I120" s="55"/>
      <c r="J120" s="90">
        <v>229.962</v>
      </c>
      <c r="K120" s="58"/>
      <c r="L120" s="55"/>
      <c r="M120" s="55"/>
      <c r="N120" s="90">
        <v>229.962</v>
      </c>
      <c r="O120" s="55"/>
      <c r="P120" s="49"/>
      <c r="Q120" s="49"/>
      <c r="R120" s="40"/>
    </row>
    <row r="121" spans="1:18" s="41" customFormat="1" ht="22.5" customHeight="1">
      <c r="A121" s="117"/>
      <c r="B121" s="94" t="s">
        <v>6</v>
      </c>
      <c r="C121" s="117"/>
      <c r="D121" s="118"/>
      <c r="E121" s="118"/>
      <c r="F121" s="118"/>
      <c r="G121" s="104">
        <f aca="true" t="shared" si="26" ref="G121:N121">G122+G127+G133</f>
        <v>7781.498</v>
      </c>
      <c r="H121" s="104">
        <f t="shared" si="26"/>
        <v>16.125999999999998</v>
      </c>
      <c r="I121" s="104">
        <f t="shared" si="26"/>
        <v>0</v>
      </c>
      <c r="J121" s="104">
        <f t="shared" si="26"/>
        <v>288.23</v>
      </c>
      <c r="K121" s="104">
        <f t="shared" si="26"/>
        <v>442.144</v>
      </c>
      <c r="L121" s="104">
        <f t="shared" si="26"/>
        <v>6433</v>
      </c>
      <c r="M121" s="104">
        <f t="shared" si="26"/>
        <v>601.998</v>
      </c>
      <c r="N121" s="104">
        <f t="shared" si="26"/>
        <v>182.13799999999998</v>
      </c>
      <c r="O121" s="119"/>
      <c r="P121" s="175"/>
      <c r="Q121" s="120"/>
      <c r="R121" s="40"/>
    </row>
    <row r="122" spans="1:18" s="41" customFormat="1" ht="31.5">
      <c r="A122" s="121"/>
      <c r="B122" s="100" t="s">
        <v>174</v>
      </c>
      <c r="C122" s="121"/>
      <c r="D122" s="106"/>
      <c r="E122" s="106"/>
      <c r="F122" s="106"/>
      <c r="G122" s="106">
        <f aca="true" t="shared" si="27" ref="G122:N122">SUM(G123:G126)</f>
        <v>7051.124</v>
      </c>
      <c r="H122" s="106">
        <f t="shared" si="27"/>
        <v>16.125999999999998</v>
      </c>
      <c r="I122" s="106">
        <f t="shared" si="27"/>
        <v>0</v>
      </c>
      <c r="J122" s="106">
        <f t="shared" si="27"/>
        <v>0</v>
      </c>
      <c r="K122" s="106">
        <f t="shared" si="27"/>
        <v>0</v>
      </c>
      <c r="L122" s="106">
        <f t="shared" si="27"/>
        <v>6433</v>
      </c>
      <c r="M122" s="106">
        <f t="shared" si="27"/>
        <v>601.998</v>
      </c>
      <c r="N122" s="106">
        <f t="shared" si="27"/>
        <v>64.478</v>
      </c>
      <c r="O122" s="122"/>
      <c r="P122" s="176"/>
      <c r="Q122" s="116"/>
      <c r="R122" s="40"/>
    </row>
    <row r="123" spans="1:18" s="16" customFormat="1" ht="76.5" customHeight="1">
      <c r="A123" s="31">
        <v>88</v>
      </c>
      <c r="B123" s="85" t="s">
        <v>7</v>
      </c>
      <c r="C123" s="32" t="s">
        <v>63</v>
      </c>
      <c r="D123" s="47">
        <v>10576.669</v>
      </c>
      <c r="E123" s="86">
        <v>1533.222</v>
      </c>
      <c r="F123" s="47">
        <v>9043.447</v>
      </c>
      <c r="G123" s="55">
        <f>SUM(H123:M123)</f>
        <v>6000</v>
      </c>
      <c r="H123" s="7"/>
      <c r="I123" s="6"/>
      <c r="J123" s="6"/>
      <c r="K123" s="7"/>
      <c r="L123" s="86">
        <v>6000</v>
      </c>
      <c r="M123" s="8"/>
      <c r="N123" s="8"/>
      <c r="O123" s="9"/>
      <c r="P123" s="10" t="s">
        <v>8</v>
      </c>
      <c r="Q123" s="11"/>
      <c r="R123" s="20"/>
    </row>
    <row r="124" spans="1:18" s="16" customFormat="1" ht="55.5" customHeight="1">
      <c r="A124" s="31">
        <v>89</v>
      </c>
      <c r="B124" s="85" t="s">
        <v>96</v>
      </c>
      <c r="C124" s="60" t="s">
        <v>97</v>
      </c>
      <c r="D124" s="87">
        <v>10192.462</v>
      </c>
      <c r="E124" s="87">
        <v>3373.957</v>
      </c>
      <c r="F124" s="47">
        <v>6818.505</v>
      </c>
      <c r="G124" s="55">
        <f>SUM(H124:M124)</f>
        <v>433</v>
      </c>
      <c r="H124" s="7"/>
      <c r="I124" s="6"/>
      <c r="J124" s="6"/>
      <c r="K124" s="7"/>
      <c r="L124" s="86">
        <v>433</v>
      </c>
      <c r="M124" s="8"/>
      <c r="N124" s="8"/>
      <c r="O124" s="60" t="s">
        <v>98</v>
      </c>
      <c r="P124" s="10" t="s">
        <v>99</v>
      </c>
      <c r="Q124" s="11"/>
      <c r="R124" s="20"/>
    </row>
    <row r="125" spans="1:18" s="16" customFormat="1" ht="102" customHeight="1">
      <c r="A125" s="31">
        <v>90</v>
      </c>
      <c r="B125" s="11" t="s">
        <v>336</v>
      </c>
      <c r="C125" s="32" t="s">
        <v>46</v>
      </c>
      <c r="D125" s="71">
        <v>1103.79</v>
      </c>
      <c r="E125" s="79">
        <v>763.759</v>
      </c>
      <c r="F125" s="71">
        <v>340.031</v>
      </c>
      <c r="G125" s="55">
        <f>SUM(H125:M125)</f>
        <v>325.47799999999995</v>
      </c>
      <c r="H125" s="48">
        <v>7.602</v>
      </c>
      <c r="I125" s="12"/>
      <c r="J125" s="12"/>
      <c r="K125" s="48"/>
      <c r="L125" s="12"/>
      <c r="M125" s="86">
        <v>317.876</v>
      </c>
      <c r="N125" s="86">
        <v>64.478</v>
      </c>
      <c r="O125" s="44" t="s">
        <v>337</v>
      </c>
      <c r="P125" s="83" t="s">
        <v>82</v>
      </c>
      <c r="Q125" s="11"/>
      <c r="R125" s="20"/>
    </row>
    <row r="126" spans="1:18" s="16" customFormat="1" ht="60" customHeight="1">
      <c r="A126" s="31">
        <v>91</v>
      </c>
      <c r="B126" s="11" t="s">
        <v>338</v>
      </c>
      <c r="C126" s="32" t="s">
        <v>63</v>
      </c>
      <c r="D126" s="71">
        <v>2268.468</v>
      </c>
      <c r="E126" s="79">
        <v>1410.4</v>
      </c>
      <c r="F126" s="71">
        <f>D126-E126</f>
        <v>858.0679999999998</v>
      </c>
      <c r="G126" s="55">
        <f>SUM(H126:M126)</f>
        <v>292.646</v>
      </c>
      <c r="H126" s="48">
        <v>8.524</v>
      </c>
      <c r="I126" s="12"/>
      <c r="J126" s="12"/>
      <c r="K126" s="48"/>
      <c r="L126" s="12"/>
      <c r="M126" s="86">
        <v>284.122</v>
      </c>
      <c r="N126" s="86"/>
      <c r="O126" s="44"/>
      <c r="P126" s="83" t="s">
        <v>339</v>
      </c>
      <c r="Q126" s="11"/>
      <c r="R126" s="20"/>
    </row>
    <row r="127" spans="1:18" s="16" customFormat="1" ht="42" customHeight="1">
      <c r="A127" s="34"/>
      <c r="B127" s="173" t="s">
        <v>122</v>
      </c>
      <c r="C127" s="123"/>
      <c r="D127" s="105"/>
      <c r="E127" s="123"/>
      <c r="F127" s="105"/>
      <c r="G127" s="106">
        <f aca="true" t="shared" si="28" ref="G127:N127">SUM(G128:G132)</f>
        <v>442.144</v>
      </c>
      <c r="H127" s="106">
        <f t="shared" si="28"/>
        <v>0</v>
      </c>
      <c r="I127" s="106">
        <f t="shared" si="28"/>
        <v>0</v>
      </c>
      <c r="J127" s="106">
        <f t="shared" si="28"/>
        <v>0</v>
      </c>
      <c r="K127" s="106">
        <f t="shared" si="28"/>
        <v>442.144</v>
      </c>
      <c r="L127" s="106">
        <f t="shared" si="28"/>
        <v>0</v>
      </c>
      <c r="M127" s="106">
        <f t="shared" si="28"/>
        <v>0</v>
      </c>
      <c r="N127" s="106">
        <f t="shared" si="28"/>
        <v>0</v>
      </c>
      <c r="O127" s="127"/>
      <c r="P127" s="128"/>
      <c r="Q127" s="129"/>
      <c r="R127" s="20"/>
    </row>
    <row r="128" spans="1:18" s="16" customFormat="1" ht="42" customHeight="1">
      <c r="A128" s="34">
        <v>92</v>
      </c>
      <c r="B128" s="11" t="s">
        <v>227</v>
      </c>
      <c r="C128" s="123"/>
      <c r="D128" s="105"/>
      <c r="E128" s="123"/>
      <c r="F128" s="105"/>
      <c r="G128" s="25">
        <f>SUM(H128:M128)</f>
        <v>98</v>
      </c>
      <c r="H128" s="124"/>
      <c r="I128" s="125"/>
      <c r="J128" s="125"/>
      <c r="K128" s="7">
        <v>98</v>
      </c>
      <c r="L128" s="126"/>
      <c r="M128" s="126"/>
      <c r="N128" s="126"/>
      <c r="O128" s="127"/>
      <c r="P128" s="128"/>
      <c r="Q128" s="129"/>
      <c r="R128" s="20"/>
    </row>
    <row r="129" spans="1:18" s="16" customFormat="1" ht="42" customHeight="1">
      <c r="A129" s="34">
        <v>93</v>
      </c>
      <c r="B129" s="11" t="s">
        <v>228</v>
      </c>
      <c r="C129" s="123"/>
      <c r="D129" s="105"/>
      <c r="E129" s="123"/>
      <c r="F129" s="105"/>
      <c r="G129" s="25">
        <f>SUM(H129:M129)</f>
        <v>97</v>
      </c>
      <c r="H129" s="124"/>
      <c r="I129" s="125"/>
      <c r="J129" s="125"/>
      <c r="K129" s="7">
        <v>97</v>
      </c>
      <c r="L129" s="126"/>
      <c r="M129" s="126"/>
      <c r="N129" s="126"/>
      <c r="O129" s="127"/>
      <c r="P129" s="128"/>
      <c r="Q129" s="129"/>
      <c r="R129" s="20"/>
    </row>
    <row r="130" spans="1:18" s="16" customFormat="1" ht="42" customHeight="1">
      <c r="A130" s="34">
        <v>94</v>
      </c>
      <c r="B130" s="11" t="s">
        <v>229</v>
      </c>
      <c r="C130" s="123"/>
      <c r="D130" s="105"/>
      <c r="E130" s="123"/>
      <c r="F130" s="105"/>
      <c r="G130" s="25">
        <f>SUM(H130:M130)</f>
        <v>95</v>
      </c>
      <c r="H130" s="124"/>
      <c r="I130" s="125"/>
      <c r="J130" s="125"/>
      <c r="K130" s="7">
        <v>95</v>
      </c>
      <c r="L130" s="126"/>
      <c r="M130" s="126"/>
      <c r="N130" s="126"/>
      <c r="O130" s="127"/>
      <c r="P130" s="128"/>
      <c r="Q130" s="129"/>
      <c r="R130" s="20"/>
    </row>
    <row r="131" spans="1:18" s="16" customFormat="1" ht="42" customHeight="1">
      <c r="A131" s="34">
        <v>95</v>
      </c>
      <c r="B131" s="11" t="s">
        <v>230</v>
      </c>
      <c r="C131" s="123"/>
      <c r="D131" s="105"/>
      <c r="E131" s="123"/>
      <c r="F131" s="105"/>
      <c r="G131" s="25">
        <f>SUM(H131:M131)</f>
        <v>98.602</v>
      </c>
      <c r="H131" s="124"/>
      <c r="I131" s="125"/>
      <c r="J131" s="125"/>
      <c r="K131" s="7">
        <v>98.602</v>
      </c>
      <c r="L131" s="126"/>
      <c r="M131" s="126"/>
      <c r="N131" s="126"/>
      <c r="O131" s="127"/>
      <c r="P131" s="128"/>
      <c r="Q131" s="129"/>
      <c r="R131" s="20"/>
    </row>
    <row r="132" spans="1:18" s="16" customFormat="1" ht="58.5" customHeight="1">
      <c r="A132" s="34">
        <v>96</v>
      </c>
      <c r="B132" s="11" t="s">
        <v>231</v>
      </c>
      <c r="C132" s="123"/>
      <c r="D132" s="105"/>
      <c r="E132" s="123"/>
      <c r="F132" s="105"/>
      <c r="G132" s="25">
        <f>SUM(H132:M132)</f>
        <v>53.542</v>
      </c>
      <c r="H132" s="124"/>
      <c r="I132" s="125"/>
      <c r="J132" s="125"/>
      <c r="K132" s="7">
        <v>53.542</v>
      </c>
      <c r="L132" s="126"/>
      <c r="M132" s="126"/>
      <c r="N132" s="126"/>
      <c r="O132" s="127"/>
      <c r="P132" s="128"/>
      <c r="Q132" s="129"/>
      <c r="R132" s="20"/>
    </row>
    <row r="133" spans="1:18" s="16" customFormat="1" ht="36" customHeight="1">
      <c r="A133" s="34"/>
      <c r="B133" s="100" t="s">
        <v>142</v>
      </c>
      <c r="C133" s="123"/>
      <c r="D133" s="105"/>
      <c r="E133" s="123"/>
      <c r="F133" s="105"/>
      <c r="G133" s="106">
        <f aca="true" t="shared" si="29" ref="G133:N133">G134</f>
        <v>288.23</v>
      </c>
      <c r="H133" s="106">
        <f t="shared" si="29"/>
        <v>0</v>
      </c>
      <c r="I133" s="106">
        <f t="shared" si="29"/>
        <v>0</v>
      </c>
      <c r="J133" s="106">
        <f t="shared" si="29"/>
        <v>288.23</v>
      </c>
      <c r="K133" s="106">
        <f t="shared" si="29"/>
        <v>0</v>
      </c>
      <c r="L133" s="106">
        <f t="shared" si="29"/>
        <v>0</v>
      </c>
      <c r="M133" s="106">
        <f t="shared" si="29"/>
        <v>0</v>
      </c>
      <c r="N133" s="106">
        <f t="shared" si="29"/>
        <v>117.66</v>
      </c>
      <c r="O133" s="106"/>
      <c r="P133" s="128"/>
      <c r="Q133" s="129"/>
      <c r="R133" s="20"/>
    </row>
    <row r="134" spans="1:18" s="16" customFormat="1" ht="57.75" customHeight="1">
      <c r="A134" s="31">
        <v>97</v>
      </c>
      <c r="B134" s="5" t="s">
        <v>148</v>
      </c>
      <c r="C134" s="32"/>
      <c r="D134" s="47"/>
      <c r="E134" s="32"/>
      <c r="F134" s="47"/>
      <c r="G134" s="55">
        <f>SUM(H134:M134)</f>
        <v>288.23</v>
      </c>
      <c r="H134" s="7"/>
      <c r="I134" s="6"/>
      <c r="J134" s="6">
        <v>288.23</v>
      </c>
      <c r="K134" s="7"/>
      <c r="L134" s="8"/>
      <c r="M134" s="8"/>
      <c r="N134" s="90">
        <v>117.66</v>
      </c>
      <c r="O134" s="9"/>
      <c r="P134" s="10"/>
      <c r="Q134" s="11"/>
      <c r="R134" s="20"/>
    </row>
    <row r="135" spans="1:18" s="16" customFormat="1" ht="23.25" customHeight="1">
      <c r="A135" s="95"/>
      <c r="B135" s="133" t="s">
        <v>15</v>
      </c>
      <c r="C135" s="134"/>
      <c r="D135" s="103"/>
      <c r="E135" s="134"/>
      <c r="F135" s="103"/>
      <c r="G135" s="104">
        <f aca="true" t="shared" si="30" ref="G135:N135">G136+G138+G140</f>
        <v>3335.582</v>
      </c>
      <c r="H135" s="104">
        <f t="shared" si="30"/>
        <v>0</v>
      </c>
      <c r="I135" s="104">
        <f t="shared" si="30"/>
        <v>0</v>
      </c>
      <c r="J135" s="104">
        <f t="shared" si="30"/>
        <v>437.546</v>
      </c>
      <c r="K135" s="104">
        <f t="shared" si="30"/>
        <v>9.725</v>
      </c>
      <c r="L135" s="104">
        <f t="shared" si="30"/>
        <v>2888.311</v>
      </c>
      <c r="M135" s="104">
        <f t="shared" si="30"/>
        <v>0</v>
      </c>
      <c r="N135" s="104">
        <f t="shared" si="30"/>
        <v>584.126</v>
      </c>
      <c r="O135" s="136"/>
      <c r="P135" s="137"/>
      <c r="Q135" s="138"/>
      <c r="R135" s="20"/>
    </row>
    <row r="136" spans="1:18" s="16" customFormat="1" ht="42.75" customHeight="1">
      <c r="A136" s="34"/>
      <c r="B136" s="100" t="s">
        <v>174</v>
      </c>
      <c r="C136" s="123"/>
      <c r="D136" s="105"/>
      <c r="E136" s="123"/>
      <c r="F136" s="105"/>
      <c r="G136" s="106">
        <f aca="true" t="shared" si="31" ref="G136:N136">G137</f>
        <v>2888.311</v>
      </c>
      <c r="H136" s="106">
        <f t="shared" si="31"/>
        <v>0</v>
      </c>
      <c r="I136" s="106">
        <f t="shared" si="31"/>
        <v>0</v>
      </c>
      <c r="J136" s="106">
        <f t="shared" si="31"/>
        <v>0</v>
      </c>
      <c r="K136" s="106">
        <f t="shared" si="31"/>
        <v>0</v>
      </c>
      <c r="L136" s="106">
        <f t="shared" si="31"/>
        <v>2888.311</v>
      </c>
      <c r="M136" s="106">
        <f t="shared" si="31"/>
        <v>0</v>
      </c>
      <c r="N136" s="106">
        <f t="shared" si="31"/>
        <v>404.311</v>
      </c>
      <c r="O136" s="140"/>
      <c r="P136" s="128"/>
      <c r="Q136" s="129"/>
      <c r="R136" s="20"/>
    </row>
    <row r="137" spans="1:18" s="16" customFormat="1" ht="57.75" customHeight="1">
      <c r="A137" s="31">
        <v>98</v>
      </c>
      <c r="B137" s="139" t="s">
        <v>16</v>
      </c>
      <c r="C137" s="32" t="s">
        <v>44</v>
      </c>
      <c r="D137" s="47">
        <v>17354.495</v>
      </c>
      <c r="E137" s="87">
        <v>14785.874</v>
      </c>
      <c r="F137" s="47" t="s">
        <v>100</v>
      </c>
      <c r="G137" s="55">
        <f>SUM(H137:M137)</f>
        <v>2888.311</v>
      </c>
      <c r="H137" s="7"/>
      <c r="I137" s="6"/>
      <c r="J137" s="6"/>
      <c r="K137" s="7"/>
      <c r="L137" s="12">
        <v>2888.311</v>
      </c>
      <c r="M137" s="12"/>
      <c r="N137" s="12">
        <v>404.311</v>
      </c>
      <c r="O137" s="9" t="s">
        <v>19</v>
      </c>
      <c r="P137" s="49" t="s">
        <v>5</v>
      </c>
      <c r="Q137" s="11"/>
      <c r="R137" s="20"/>
    </row>
    <row r="138" spans="1:18" s="16" customFormat="1" ht="42.75" customHeight="1">
      <c r="A138" s="34"/>
      <c r="B138" s="100" t="s">
        <v>122</v>
      </c>
      <c r="C138" s="123"/>
      <c r="D138" s="105"/>
      <c r="E138" s="123"/>
      <c r="F138" s="105"/>
      <c r="G138" s="106">
        <f aca="true" t="shared" si="32" ref="G138:N138">G139</f>
        <v>9.725</v>
      </c>
      <c r="H138" s="106">
        <f t="shared" si="32"/>
        <v>0</v>
      </c>
      <c r="I138" s="106">
        <f t="shared" si="32"/>
        <v>0</v>
      </c>
      <c r="J138" s="106">
        <f t="shared" si="32"/>
        <v>0</v>
      </c>
      <c r="K138" s="106">
        <f t="shared" si="32"/>
        <v>9.725</v>
      </c>
      <c r="L138" s="106">
        <f t="shared" si="32"/>
        <v>0</v>
      </c>
      <c r="M138" s="106">
        <f t="shared" si="32"/>
        <v>0</v>
      </c>
      <c r="N138" s="106">
        <f t="shared" si="32"/>
        <v>0</v>
      </c>
      <c r="O138" s="127"/>
      <c r="P138" s="109"/>
      <c r="Q138" s="142"/>
      <c r="R138" s="20"/>
    </row>
    <row r="139" spans="1:18" s="16" customFormat="1" ht="70.5" customHeight="1">
      <c r="A139" s="34">
        <v>99</v>
      </c>
      <c r="B139" s="171" t="s">
        <v>232</v>
      </c>
      <c r="C139" s="123"/>
      <c r="D139" s="105"/>
      <c r="E139" s="123"/>
      <c r="F139" s="105"/>
      <c r="G139" s="25">
        <f>SUM(H139:M139)</f>
        <v>9.725</v>
      </c>
      <c r="H139" s="124"/>
      <c r="I139" s="125"/>
      <c r="J139" s="125"/>
      <c r="K139" s="7">
        <v>9.725</v>
      </c>
      <c r="L139" s="141"/>
      <c r="M139" s="141"/>
      <c r="N139" s="141"/>
      <c r="O139" s="127"/>
      <c r="P139" s="109"/>
      <c r="Q139" s="142"/>
      <c r="R139" s="20"/>
    </row>
    <row r="140" spans="1:18" s="16" customFormat="1" ht="40.5" customHeight="1">
      <c r="A140" s="34"/>
      <c r="B140" s="100" t="s">
        <v>142</v>
      </c>
      <c r="C140" s="123"/>
      <c r="D140" s="105"/>
      <c r="E140" s="87"/>
      <c r="F140" s="105"/>
      <c r="G140" s="106">
        <f aca="true" t="shared" si="33" ref="G140:N140">SUM(G141:G143)</f>
        <v>437.546</v>
      </c>
      <c r="H140" s="106">
        <f t="shared" si="33"/>
        <v>0</v>
      </c>
      <c r="I140" s="106">
        <f t="shared" si="33"/>
        <v>0</v>
      </c>
      <c r="J140" s="106">
        <f t="shared" si="33"/>
        <v>437.546</v>
      </c>
      <c r="K140" s="106">
        <f t="shared" si="33"/>
        <v>0</v>
      </c>
      <c r="L140" s="106">
        <f t="shared" si="33"/>
        <v>0</v>
      </c>
      <c r="M140" s="106">
        <f t="shared" si="33"/>
        <v>0</v>
      </c>
      <c r="N140" s="106">
        <f t="shared" si="33"/>
        <v>179.815</v>
      </c>
      <c r="O140" s="127"/>
      <c r="P140" s="109"/>
      <c r="Q140" s="142"/>
      <c r="R140" s="20"/>
    </row>
    <row r="141" spans="1:18" s="16" customFormat="1" ht="57.75" customHeight="1">
      <c r="A141" s="31">
        <v>100</v>
      </c>
      <c r="B141" s="5" t="s">
        <v>149</v>
      </c>
      <c r="C141" s="32"/>
      <c r="D141" s="47"/>
      <c r="E141" s="87"/>
      <c r="F141" s="47"/>
      <c r="G141" s="55">
        <f>SUM(H141:M141)</f>
        <v>95.104</v>
      </c>
      <c r="H141" s="7"/>
      <c r="I141" s="6"/>
      <c r="J141" s="6">
        <v>95.104</v>
      </c>
      <c r="K141" s="7"/>
      <c r="L141" s="12"/>
      <c r="M141" s="12"/>
      <c r="N141" s="12">
        <v>31.161</v>
      </c>
      <c r="O141" s="9"/>
      <c r="P141" s="49"/>
      <c r="Q141" s="11"/>
      <c r="R141" s="20"/>
    </row>
    <row r="142" spans="1:18" s="16" customFormat="1" ht="57.75" customHeight="1">
      <c r="A142" s="31">
        <v>101</v>
      </c>
      <c r="B142" s="5" t="s">
        <v>150</v>
      </c>
      <c r="C142" s="32"/>
      <c r="D142" s="47"/>
      <c r="E142" s="87"/>
      <c r="F142" s="47"/>
      <c r="G142" s="55">
        <f>SUM(H142:M142)</f>
        <v>148.654</v>
      </c>
      <c r="H142" s="7"/>
      <c r="I142" s="6"/>
      <c r="J142" s="6">
        <v>148.654</v>
      </c>
      <c r="K142" s="7"/>
      <c r="L142" s="12"/>
      <c r="M142" s="12"/>
      <c r="N142" s="6">
        <v>148.654</v>
      </c>
      <c r="O142" s="9"/>
      <c r="P142" s="49"/>
      <c r="Q142" s="11"/>
      <c r="R142" s="20"/>
    </row>
    <row r="143" spans="1:18" s="16" customFormat="1" ht="57.75" customHeight="1">
      <c r="A143" s="31">
        <v>102</v>
      </c>
      <c r="B143" s="5" t="s">
        <v>151</v>
      </c>
      <c r="C143" s="32"/>
      <c r="D143" s="47"/>
      <c r="E143" s="87"/>
      <c r="F143" s="47"/>
      <c r="G143" s="55">
        <f>SUM(H143:M143)</f>
        <v>193.788</v>
      </c>
      <c r="H143" s="7"/>
      <c r="I143" s="6"/>
      <c r="J143" s="6">
        <v>193.788</v>
      </c>
      <c r="K143" s="7"/>
      <c r="L143" s="12"/>
      <c r="M143" s="12"/>
      <c r="N143" s="12"/>
      <c r="O143" s="9"/>
      <c r="P143" s="49"/>
      <c r="Q143" s="11"/>
      <c r="R143" s="20"/>
    </row>
    <row r="144" spans="1:18" s="16" customFormat="1" ht="20.25" customHeight="1">
      <c r="A144" s="95"/>
      <c r="B144" s="94" t="s">
        <v>47</v>
      </c>
      <c r="C144" s="134"/>
      <c r="D144" s="103"/>
      <c r="E144" s="134"/>
      <c r="F144" s="103"/>
      <c r="G144" s="104">
        <f aca="true" t="shared" si="34" ref="G144:N144">G145+G164</f>
        <v>337.267</v>
      </c>
      <c r="H144" s="104">
        <f t="shared" si="34"/>
        <v>0</v>
      </c>
      <c r="I144" s="104">
        <f t="shared" si="34"/>
        <v>0</v>
      </c>
      <c r="J144" s="104">
        <f t="shared" si="34"/>
        <v>171.865</v>
      </c>
      <c r="K144" s="104">
        <f t="shared" si="34"/>
        <v>165.402</v>
      </c>
      <c r="L144" s="104">
        <f t="shared" si="34"/>
        <v>0</v>
      </c>
      <c r="M144" s="104">
        <f t="shared" si="34"/>
        <v>0</v>
      </c>
      <c r="N144" s="104">
        <f t="shared" si="34"/>
        <v>171.865</v>
      </c>
      <c r="O144" s="136"/>
      <c r="P144" s="99"/>
      <c r="Q144" s="138"/>
      <c r="R144" s="20"/>
    </row>
    <row r="145" spans="1:18" s="16" customFormat="1" ht="39.75" customHeight="1">
      <c r="A145" s="34"/>
      <c r="B145" s="100" t="s">
        <v>122</v>
      </c>
      <c r="C145" s="123"/>
      <c r="D145" s="105"/>
      <c r="E145" s="123"/>
      <c r="F145" s="105"/>
      <c r="G145" s="106">
        <f aca="true" t="shared" si="35" ref="G145:N145">SUM(G146:G163)</f>
        <v>165.402</v>
      </c>
      <c r="H145" s="106">
        <f t="shared" si="35"/>
        <v>0</v>
      </c>
      <c r="I145" s="106">
        <f t="shared" si="35"/>
        <v>0</v>
      </c>
      <c r="J145" s="106">
        <f t="shared" si="35"/>
        <v>0</v>
      </c>
      <c r="K145" s="106">
        <f t="shared" si="35"/>
        <v>165.402</v>
      </c>
      <c r="L145" s="106">
        <f t="shared" si="35"/>
        <v>0</v>
      </c>
      <c r="M145" s="106">
        <f t="shared" si="35"/>
        <v>0</v>
      </c>
      <c r="N145" s="106">
        <f t="shared" si="35"/>
        <v>0</v>
      </c>
      <c r="O145" s="140"/>
      <c r="P145" s="101"/>
      <c r="Q145" s="129"/>
      <c r="R145" s="20"/>
    </row>
    <row r="146" spans="1:18" s="16" customFormat="1" ht="39.75" customHeight="1">
      <c r="A146" s="34">
        <v>103</v>
      </c>
      <c r="B146" s="171" t="s">
        <v>233</v>
      </c>
      <c r="C146" s="123"/>
      <c r="D146" s="105"/>
      <c r="E146" s="123"/>
      <c r="F146" s="105"/>
      <c r="G146" s="25">
        <f aca="true" t="shared" si="36" ref="G146:G163">SUM(H146:M146)</f>
        <v>10</v>
      </c>
      <c r="H146" s="124"/>
      <c r="I146" s="125"/>
      <c r="J146" s="125"/>
      <c r="K146" s="7">
        <v>10</v>
      </c>
      <c r="L146" s="141"/>
      <c r="M146" s="141"/>
      <c r="N146" s="141"/>
      <c r="O146" s="140"/>
      <c r="P146" s="101"/>
      <c r="Q146" s="129"/>
      <c r="R146" s="20"/>
    </row>
    <row r="147" spans="1:18" s="16" customFormat="1" ht="39.75" customHeight="1">
      <c r="A147" s="34">
        <v>104</v>
      </c>
      <c r="B147" s="171" t="s">
        <v>234</v>
      </c>
      <c r="C147" s="123"/>
      <c r="D147" s="105"/>
      <c r="E147" s="123"/>
      <c r="F147" s="105"/>
      <c r="G147" s="25">
        <f t="shared" si="36"/>
        <v>10</v>
      </c>
      <c r="H147" s="124"/>
      <c r="I147" s="125"/>
      <c r="J147" s="125"/>
      <c r="K147" s="7">
        <v>10</v>
      </c>
      <c r="L147" s="141"/>
      <c r="M147" s="141"/>
      <c r="N147" s="141"/>
      <c r="O147" s="140"/>
      <c r="P147" s="101"/>
      <c r="Q147" s="129"/>
      <c r="R147" s="20"/>
    </row>
    <row r="148" spans="1:18" s="16" customFormat="1" ht="39.75" customHeight="1">
      <c r="A148" s="34">
        <v>105</v>
      </c>
      <c r="B148" s="171" t="s">
        <v>235</v>
      </c>
      <c r="C148" s="123"/>
      <c r="D148" s="105"/>
      <c r="E148" s="123"/>
      <c r="F148" s="105"/>
      <c r="G148" s="25">
        <f t="shared" si="36"/>
        <v>5</v>
      </c>
      <c r="H148" s="124"/>
      <c r="I148" s="125"/>
      <c r="J148" s="125"/>
      <c r="K148" s="7">
        <v>5</v>
      </c>
      <c r="L148" s="141"/>
      <c r="M148" s="141"/>
      <c r="N148" s="141"/>
      <c r="O148" s="140"/>
      <c r="P148" s="101"/>
      <c r="Q148" s="129"/>
      <c r="R148" s="20"/>
    </row>
    <row r="149" spans="1:18" s="16" customFormat="1" ht="39.75" customHeight="1">
      <c r="A149" s="34">
        <v>106</v>
      </c>
      <c r="B149" s="171" t="s">
        <v>236</v>
      </c>
      <c r="C149" s="123"/>
      <c r="D149" s="105"/>
      <c r="E149" s="123"/>
      <c r="F149" s="105"/>
      <c r="G149" s="25">
        <f t="shared" si="36"/>
        <v>5</v>
      </c>
      <c r="H149" s="124"/>
      <c r="I149" s="125"/>
      <c r="J149" s="125"/>
      <c r="K149" s="7">
        <v>5</v>
      </c>
      <c r="L149" s="141"/>
      <c r="M149" s="141"/>
      <c r="N149" s="141"/>
      <c r="O149" s="140"/>
      <c r="P149" s="101"/>
      <c r="Q149" s="129"/>
      <c r="R149" s="20"/>
    </row>
    <row r="150" spans="1:18" s="16" customFormat="1" ht="39.75" customHeight="1">
      <c r="A150" s="34">
        <v>107</v>
      </c>
      <c r="B150" s="171" t="s">
        <v>237</v>
      </c>
      <c r="C150" s="123"/>
      <c r="D150" s="105"/>
      <c r="E150" s="123"/>
      <c r="F150" s="105"/>
      <c r="G150" s="25">
        <f t="shared" si="36"/>
        <v>20.192</v>
      </c>
      <c r="H150" s="124"/>
      <c r="I150" s="125"/>
      <c r="J150" s="125"/>
      <c r="K150" s="7">
        <v>20.192</v>
      </c>
      <c r="L150" s="141"/>
      <c r="M150" s="141"/>
      <c r="N150" s="141"/>
      <c r="O150" s="140"/>
      <c r="P150" s="101"/>
      <c r="Q150" s="129"/>
      <c r="R150" s="20"/>
    </row>
    <row r="151" spans="1:18" s="16" customFormat="1" ht="39.75" customHeight="1">
      <c r="A151" s="34">
        <v>108</v>
      </c>
      <c r="B151" s="171" t="s">
        <v>238</v>
      </c>
      <c r="C151" s="123"/>
      <c r="D151" s="105"/>
      <c r="E151" s="123"/>
      <c r="F151" s="105"/>
      <c r="G151" s="25">
        <f t="shared" si="36"/>
        <v>10</v>
      </c>
      <c r="H151" s="124"/>
      <c r="I151" s="125"/>
      <c r="J151" s="125"/>
      <c r="K151" s="7">
        <v>10</v>
      </c>
      <c r="L151" s="141"/>
      <c r="M151" s="141"/>
      <c r="N151" s="141"/>
      <c r="O151" s="140"/>
      <c r="P151" s="101"/>
      <c r="Q151" s="129"/>
      <c r="R151" s="20"/>
    </row>
    <row r="152" spans="1:18" s="16" customFormat="1" ht="39.75" customHeight="1">
      <c r="A152" s="34">
        <v>109</v>
      </c>
      <c r="B152" s="171" t="s">
        <v>239</v>
      </c>
      <c r="C152" s="123"/>
      <c r="D152" s="105"/>
      <c r="E152" s="123"/>
      <c r="F152" s="105"/>
      <c r="G152" s="25">
        <f t="shared" si="36"/>
        <v>10</v>
      </c>
      <c r="H152" s="124"/>
      <c r="I152" s="125"/>
      <c r="J152" s="125"/>
      <c r="K152" s="7">
        <v>10</v>
      </c>
      <c r="L152" s="141"/>
      <c r="M152" s="141"/>
      <c r="N152" s="141"/>
      <c r="O152" s="140"/>
      <c r="P152" s="101"/>
      <c r="Q152" s="129"/>
      <c r="R152" s="20"/>
    </row>
    <row r="153" spans="1:18" s="16" customFormat="1" ht="39.75" customHeight="1">
      <c r="A153" s="34">
        <v>110</v>
      </c>
      <c r="B153" s="171" t="s">
        <v>240</v>
      </c>
      <c r="C153" s="123"/>
      <c r="D153" s="105"/>
      <c r="E153" s="123"/>
      <c r="F153" s="105"/>
      <c r="G153" s="25">
        <f t="shared" si="36"/>
        <v>5</v>
      </c>
      <c r="H153" s="124"/>
      <c r="I153" s="125"/>
      <c r="J153" s="125"/>
      <c r="K153" s="7">
        <v>5</v>
      </c>
      <c r="L153" s="141"/>
      <c r="M153" s="141"/>
      <c r="N153" s="141"/>
      <c r="O153" s="140"/>
      <c r="P153" s="101"/>
      <c r="Q153" s="129"/>
      <c r="R153" s="20"/>
    </row>
    <row r="154" spans="1:18" s="16" customFormat="1" ht="39.75" customHeight="1">
      <c r="A154" s="34">
        <v>111</v>
      </c>
      <c r="B154" s="171" t="s">
        <v>241</v>
      </c>
      <c r="C154" s="123"/>
      <c r="D154" s="105"/>
      <c r="E154" s="123"/>
      <c r="F154" s="105"/>
      <c r="G154" s="25">
        <f t="shared" si="36"/>
        <v>10</v>
      </c>
      <c r="H154" s="124"/>
      <c r="I154" s="125"/>
      <c r="J154" s="125"/>
      <c r="K154" s="7">
        <v>10</v>
      </c>
      <c r="L154" s="141"/>
      <c r="M154" s="141"/>
      <c r="N154" s="141"/>
      <c r="O154" s="140"/>
      <c r="P154" s="101"/>
      <c r="Q154" s="129"/>
      <c r="R154" s="20"/>
    </row>
    <row r="155" spans="1:18" s="16" customFormat="1" ht="39.75" customHeight="1">
      <c r="A155" s="34">
        <v>112</v>
      </c>
      <c r="B155" s="171" t="s">
        <v>242</v>
      </c>
      <c r="C155" s="123"/>
      <c r="D155" s="105"/>
      <c r="E155" s="123"/>
      <c r="F155" s="105"/>
      <c r="G155" s="25">
        <f t="shared" si="36"/>
        <v>10</v>
      </c>
      <c r="H155" s="124"/>
      <c r="I155" s="125"/>
      <c r="J155" s="125"/>
      <c r="K155" s="7">
        <v>10</v>
      </c>
      <c r="L155" s="141"/>
      <c r="M155" s="141"/>
      <c r="N155" s="141"/>
      <c r="O155" s="140"/>
      <c r="P155" s="101"/>
      <c r="Q155" s="129"/>
      <c r="R155" s="20"/>
    </row>
    <row r="156" spans="1:18" s="16" customFormat="1" ht="39.75" customHeight="1">
      <c r="A156" s="34">
        <v>113</v>
      </c>
      <c r="B156" s="171" t="s">
        <v>243</v>
      </c>
      <c r="C156" s="123"/>
      <c r="D156" s="105"/>
      <c r="E156" s="123"/>
      <c r="F156" s="105"/>
      <c r="G156" s="25">
        <f t="shared" si="36"/>
        <v>5</v>
      </c>
      <c r="H156" s="124"/>
      <c r="I156" s="125"/>
      <c r="J156" s="125"/>
      <c r="K156" s="7">
        <v>5</v>
      </c>
      <c r="L156" s="141"/>
      <c r="M156" s="141"/>
      <c r="N156" s="141"/>
      <c r="O156" s="140"/>
      <c r="P156" s="101"/>
      <c r="Q156" s="129"/>
      <c r="R156" s="20"/>
    </row>
    <row r="157" spans="1:18" s="16" customFormat="1" ht="39.75" customHeight="1">
      <c r="A157" s="34">
        <v>114</v>
      </c>
      <c r="B157" s="171" t="s">
        <v>244</v>
      </c>
      <c r="C157" s="123"/>
      <c r="D157" s="105"/>
      <c r="E157" s="123"/>
      <c r="F157" s="105"/>
      <c r="G157" s="25">
        <f t="shared" si="36"/>
        <v>14.165</v>
      </c>
      <c r="H157" s="124"/>
      <c r="I157" s="125"/>
      <c r="J157" s="125"/>
      <c r="K157" s="7">
        <v>14.165</v>
      </c>
      <c r="L157" s="141"/>
      <c r="M157" s="141"/>
      <c r="N157" s="141"/>
      <c r="O157" s="140"/>
      <c r="P157" s="101"/>
      <c r="Q157" s="129"/>
      <c r="R157" s="20"/>
    </row>
    <row r="158" spans="1:18" s="16" customFormat="1" ht="39.75" customHeight="1">
      <c r="A158" s="34">
        <v>115</v>
      </c>
      <c r="B158" s="171" t="s">
        <v>245</v>
      </c>
      <c r="C158" s="123"/>
      <c r="D158" s="105"/>
      <c r="E158" s="123"/>
      <c r="F158" s="105"/>
      <c r="G158" s="25">
        <f t="shared" si="36"/>
        <v>5</v>
      </c>
      <c r="H158" s="124"/>
      <c r="I158" s="125"/>
      <c r="J158" s="125"/>
      <c r="K158" s="7">
        <v>5</v>
      </c>
      <c r="L158" s="141"/>
      <c r="M158" s="141"/>
      <c r="N158" s="141"/>
      <c r="O158" s="140"/>
      <c r="P158" s="101"/>
      <c r="Q158" s="129"/>
      <c r="R158" s="20"/>
    </row>
    <row r="159" spans="1:18" s="16" customFormat="1" ht="39.75" customHeight="1">
      <c r="A159" s="34">
        <v>116</v>
      </c>
      <c r="B159" s="171" t="s">
        <v>246</v>
      </c>
      <c r="C159" s="123"/>
      <c r="D159" s="105"/>
      <c r="E159" s="123"/>
      <c r="F159" s="105"/>
      <c r="G159" s="25">
        <f t="shared" si="36"/>
        <v>10</v>
      </c>
      <c r="H159" s="124"/>
      <c r="I159" s="125"/>
      <c r="J159" s="125"/>
      <c r="K159" s="7">
        <v>10</v>
      </c>
      <c r="L159" s="141"/>
      <c r="M159" s="141"/>
      <c r="N159" s="141"/>
      <c r="O159" s="140"/>
      <c r="P159" s="101"/>
      <c r="Q159" s="129"/>
      <c r="R159" s="20"/>
    </row>
    <row r="160" spans="1:18" s="16" customFormat="1" ht="39.75" customHeight="1">
      <c r="A160" s="34">
        <v>117</v>
      </c>
      <c r="B160" s="171" t="s">
        <v>247</v>
      </c>
      <c r="C160" s="123"/>
      <c r="D160" s="105"/>
      <c r="E160" s="123"/>
      <c r="F160" s="105"/>
      <c r="G160" s="25">
        <f t="shared" si="36"/>
        <v>6.041</v>
      </c>
      <c r="H160" s="124"/>
      <c r="I160" s="125"/>
      <c r="J160" s="125"/>
      <c r="K160" s="7">
        <v>6.041</v>
      </c>
      <c r="L160" s="141"/>
      <c r="M160" s="141"/>
      <c r="N160" s="141"/>
      <c r="O160" s="140"/>
      <c r="P160" s="101"/>
      <c r="Q160" s="129"/>
      <c r="R160" s="20"/>
    </row>
    <row r="161" spans="1:18" s="16" customFormat="1" ht="39.75" customHeight="1">
      <c r="A161" s="34">
        <v>118</v>
      </c>
      <c r="B161" s="171" t="s">
        <v>248</v>
      </c>
      <c r="C161" s="123"/>
      <c r="D161" s="105"/>
      <c r="E161" s="123"/>
      <c r="F161" s="105"/>
      <c r="G161" s="25">
        <f t="shared" si="36"/>
        <v>10</v>
      </c>
      <c r="H161" s="124"/>
      <c r="I161" s="125"/>
      <c r="J161" s="125"/>
      <c r="K161" s="7">
        <v>10</v>
      </c>
      <c r="L161" s="141"/>
      <c r="M161" s="141"/>
      <c r="N161" s="141"/>
      <c r="O161" s="140"/>
      <c r="P161" s="101"/>
      <c r="Q161" s="129"/>
      <c r="R161" s="20"/>
    </row>
    <row r="162" spans="1:18" s="16" customFormat="1" ht="39.75" customHeight="1">
      <c r="A162" s="34">
        <v>119</v>
      </c>
      <c r="B162" s="171" t="s">
        <v>249</v>
      </c>
      <c r="C162" s="123"/>
      <c r="D162" s="105"/>
      <c r="E162" s="123"/>
      <c r="F162" s="105"/>
      <c r="G162" s="25">
        <f t="shared" si="36"/>
        <v>5</v>
      </c>
      <c r="H162" s="124"/>
      <c r="I162" s="125"/>
      <c r="J162" s="125"/>
      <c r="K162" s="7">
        <v>5</v>
      </c>
      <c r="L162" s="141"/>
      <c r="M162" s="141"/>
      <c r="N162" s="141"/>
      <c r="O162" s="140"/>
      <c r="P162" s="101"/>
      <c r="Q162" s="129"/>
      <c r="R162" s="20"/>
    </row>
    <row r="163" spans="1:18" s="16" customFormat="1" ht="52.5" customHeight="1">
      <c r="A163" s="34">
        <v>120</v>
      </c>
      <c r="B163" s="171" t="s">
        <v>250</v>
      </c>
      <c r="C163" s="123"/>
      <c r="D163" s="105"/>
      <c r="E163" s="123"/>
      <c r="F163" s="105"/>
      <c r="G163" s="25">
        <f t="shared" si="36"/>
        <v>15.004</v>
      </c>
      <c r="H163" s="124"/>
      <c r="I163" s="125"/>
      <c r="J163" s="125"/>
      <c r="K163" s="7">
        <v>15.004</v>
      </c>
      <c r="L163" s="141"/>
      <c r="M163" s="141"/>
      <c r="N163" s="141"/>
      <c r="O163" s="140"/>
      <c r="P163" s="101"/>
      <c r="Q163" s="129"/>
      <c r="R163" s="20"/>
    </row>
    <row r="164" spans="1:18" s="16" customFormat="1" ht="38.25" customHeight="1">
      <c r="A164" s="34"/>
      <c r="B164" s="100" t="s">
        <v>142</v>
      </c>
      <c r="C164" s="123"/>
      <c r="D164" s="105"/>
      <c r="E164" s="123"/>
      <c r="F164" s="105"/>
      <c r="G164" s="106">
        <f aca="true" t="shared" si="37" ref="G164:N164">G165</f>
        <v>171.865</v>
      </c>
      <c r="H164" s="106">
        <f t="shared" si="37"/>
        <v>0</v>
      </c>
      <c r="I164" s="106">
        <f t="shared" si="37"/>
        <v>0</v>
      </c>
      <c r="J164" s="106">
        <f t="shared" si="37"/>
        <v>171.865</v>
      </c>
      <c r="K164" s="106">
        <f t="shared" si="37"/>
        <v>0</v>
      </c>
      <c r="L164" s="106">
        <f t="shared" si="37"/>
        <v>0</v>
      </c>
      <c r="M164" s="106">
        <f t="shared" si="37"/>
        <v>0</v>
      </c>
      <c r="N164" s="106">
        <f t="shared" si="37"/>
        <v>171.865</v>
      </c>
      <c r="O164" s="140"/>
      <c r="P164" s="101"/>
      <c r="Q164" s="129"/>
      <c r="R164" s="20"/>
    </row>
    <row r="165" spans="1:18" s="16" customFormat="1" ht="82.5" customHeight="1">
      <c r="A165" s="31">
        <v>121</v>
      </c>
      <c r="B165" s="5" t="s">
        <v>152</v>
      </c>
      <c r="C165" s="32"/>
      <c r="D165" s="47"/>
      <c r="E165" s="32"/>
      <c r="F165" s="47"/>
      <c r="G165" s="55">
        <f>SUM(H165:M165)</f>
        <v>171.865</v>
      </c>
      <c r="H165" s="7"/>
      <c r="I165" s="6"/>
      <c r="J165" s="90">
        <v>171.865</v>
      </c>
      <c r="K165" s="7"/>
      <c r="L165" s="12"/>
      <c r="M165" s="12"/>
      <c r="N165" s="90">
        <v>171.865</v>
      </c>
      <c r="O165" s="9"/>
      <c r="P165" s="49"/>
      <c r="Q165" s="11"/>
      <c r="R165" s="20"/>
    </row>
    <row r="166" spans="1:18" s="16" customFormat="1" ht="20.25" customHeight="1">
      <c r="A166" s="95"/>
      <c r="B166" s="133" t="s">
        <v>45</v>
      </c>
      <c r="C166" s="134"/>
      <c r="D166" s="103"/>
      <c r="E166" s="134"/>
      <c r="F166" s="103"/>
      <c r="G166" s="104">
        <f aca="true" t="shared" si="38" ref="G166:N166">G167+G174+G185</f>
        <v>7120.704</v>
      </c>
      <c r="H166" s="104">
        <f t="shared" si="38"/>
        <v>6.5</v>
      </c>
      <c r="I166" s="104">
        <f t="shared" si="38"/>
        <v>0</v>
      </c>
      <c r="J166" s="104">
        <f t="shared" si="38"/>
        <v>421.008</v>
      </c>
      <c r="K166" s="104">
        <f t="shared" si="38"/>
        <v>485.586</v>
      </c>
      <c r="L166" s="104">
        <f t="shared" si="38"/>
        <v>5979.013</v>
      </c>
      <c r="M166" s="104">
        <f t="shared" si="38"/>
        <v>228.597</v>
      </c>
      <c r="N166" s="104">
        <f t="shared" si="38"/>
        <v>1119.469</v>
      </c>
      <c r="O166" s="136"/>
      <c r="P166" s="99"/>
      <c r="Q166" s="138"/>
      <c r="R166" s="20"/>
    </row>
    <row r="167" spans="1:18" s="16" customFormat="1" ht="37.5" customHeight="1">
      <c r="A167" s="31"/>
      <c r="B167" s="100" t="s">
        <v>174</v>
      </c>
      <c r="C167" s="32"/>
      <c r="D167" s="47"/>
      <c r="E167" s="32"/>
      <c r="F167" s="47"/>
      <c r="G167" s="57">
        <f aca="true" t="shared" si="39" ref="G167:N167">SUM(G168:G173)</f>
        <v>6214.11</v>
      </c>
      <c r="H167" s="57">
        <f t="shared" si="39"/>
        <v>6.5</v>
      </c>
      <c r="I167" s="57">
        <f t="shared" si="39"/>
        <v>0</v>
      </c>
      <c r="J167" s="57">
        <f t="shared" si="39"/>
        <v>0</v>
      </c>
      <c r="K167" s="57">
        <f t="shared" si="39"/>
        <v>0</v>
      </c>
      <c r="L167" s="57">
        <f t="shared" si="39"/>
        <v>5979.013</v>
      </c>
      <c r="M167" s="57">
        <f t="shared" si="39"/>
        <v>228.597</v>
      </c>
      <c r="N167" s="57">
        <f t="shared" si="39"/>
        <v>698.461</v>
      </c>
      <c r="O167" s="9"/>
      <c r="P167" s="49"/>
      <c r="Q167" s="11"/>
      <c r="R167" s="20"/>
    </row>
    <row r="168" spans="1:18" s="16" customFormat="1" ht="86.25" customHeight="1">
      <c r="A168" s="31">
        <v>122</v>
      </c>
      <c r="B168" s="11" t="s">
        <v>77</v>
      </c>
      <c r="C168" s="32" t="s">
        <v>46</v>
      </c>
      <c r="D168" s="71">
        <v>1025.887</v>
      </c>
      <c r="E168" s="79">
        <v>734.497</v>
      </c>
      <c r="F168" s="71">
        <v>291.739</v>
      </c>
      <c r="G168" s="55">
        <f aca="true" t="shared" si="40" ref="G168:G173">SUM(H168:M168)</f>
        <v>0.852</v>
      </c>
      <c r="H168" s="48"/>
      <c r="I168" s="12"/>
      <c r="J168" s="12"/>
      <c r="K168" s="48"/>
      <c r="L168" s="12"/>
      <c r="M168" s="86">
        <v>0.852</v>
      </c>
      <c r="N168" s="86">
        <v>0.852</v>
      </c>
      <c r="O168" s="9" t="s">
        <v>78</v>
      </c>
      <c r="P168" s="49" t="s">
        <v>88</v>
      </c>
      <c r="Q168" s="11"/>
      <c r="R168" s="20"/>
    </row>
    <row r="169" spans="1:18" s="16" customFormat="1" ht="106.5" customHeight="1">
      <c r="A169" s="31">
        <v>123</v>
      </c>
      <c r="B169" s="11" t="s">
        <v>87</v>
      </c>
      <c r="C169" s="32" t="s">
        <v>46</v>
      </c>
      <c r="D169" s="71">
        <v>121.037</v>
      </c>
      <c r="E169" s="79">
        <v>88.541</v>
      </c>
      <c r="F169" s="71">
        <v>32.496</v>
      </c>
      <c r="G169" s="55">
        <f t="shared" si="40"/>
        <v>10.244</v>
      </c>
      <c r="H169" s="84"/>
      <c r="I169" s="85"/>
      <c r="J169" s="85"/>
      <c r="K169" s="84"/>
      <c r="L169" s="85"/>
      <c r="M169" s="86">
        <v>10.244</v>
      </c>
      <c r="N169" s="86">
        <v>10.244</v>
      </c>
      <c r="O169" s="9" t="s">
        <v>89</v>
      </c>
      <c r="P169" s="49" t="s">
        <v>88</v>
      </c>
      <c r="Q169" s="11"/>
      <c r="R169" s="20"/>
    </row>
    <row r="170" spans="1:18" s="16" customFormat="1" ht="123.75" customHeight="1">
      <c r="A170" s="31">
        <v>124</v>
      </c>
      <c r="B170" s="130" t="s">
        <v>90</v>
      </c>
      <c r="C170" s="32" t="s">
        <v>46</v>
      </c>
      <c r="D170" s="71">
        <v>298.584</v>
      </c>
      <c r="E170" s="79">
        <v>75.435</v>
      </c>
      <c r="F170" s="71">
        <v>223.149</v>
      </c>
      <c r="G170" s="55">
        <f t="shared" si="40"/>
        <v>224.001</v>
      </c>
      <c r="H170" s="48">
        <v>6.5</v>
      </c>
      <c r="I170" s="85"/>
      <c r="J170" s="85"/>
      <c r="K170" s="84"/>
      <c r="L170" s="85"/>
      <c r="M170" s="70">
        <v>217.501</v>
      </c>
      <c r="N170" s="70">
        <v>0.852</v>
      </c>
      <c r="O170" s="9"/>
      <c r="P170" s="49" t="s">
        <v>88</v>
      </c>
      <c r="Q170" s="11"/>
      <c r="R170" s="20"/>
    </row>
    <row r="171" spans="1:18" s="16" customFormat="1" ht="97.5" customHeight="1">
      <c r="A171" s="31">
        <v>125</v>
      </c>
      <c r="B171" s="139" t="s">
        <v>23</v>
      </c>
      <c r="C171" s="32" t="s">
        <v>46</v>
      </c>
      <c r="D171" s="47">
        <v>8110.594</v>
      </c>
      <c r="E171" s="86">
        <v>2512.889</v>
      </c>
      <c r="F171" s="47">
        <v>5597.705</v>
      </c>
      <c r="G171" s="55">
        <f t="shared" si="40"/>
        <v>5863.513</v>
      </c>
      <c r="H171" s="7"/>
      <c r="I171" s="6"/>
      <c r="J171" s="6"/>
      <c r="K171" s="7"/>
      <c r="L171" s="12">
        <v>5863.513</v>
      </c>
      <c r="M171" s="12"/>
      <c r="N171" s="86">
        <v>686.513</v>
      </c>
      <c r="O171" s="45" t="s">
        <v>101</v>
      </c>
      <c r="P171" s="49" t="s">
        <v>24</v>
      </c>
      <c r="Q171" s="11"/>
      <c r="R171" s="20"/>
    </row>
    <row r="172" spans="1:18" s="16" customFormat="1" ht="97.5" customHeight="1">
      <c r="A172" s="31">
        <v>126</v>
      </c>
      <c r="B172" s="39" t="s">
        <v>102</v>
      </c>
      <c r="C172" s="60" t="s">
        <v>103</v>
      </c>
      <c r="D172" s="88">
        <v>1668.358</v>
      </c>
      <c r="E172" s="86">
        <v>1587.851</v>
      </c>
      <c r="F172" s="47">
        <v>80.507</v>
      </c>
      <c r="G172" s="55">
        <f t="shared" si="40"/>
        <v>80.5</v>
      </c>
      <c r="H172" s="7"/>
      <c r="I172" s="6"/>
      <c r="J172" s="6"/>
      <c r="K172" s="7"/>
      <c r="L172" s="86">
        <v>80.5</v>
      </c>
      <c r="M172" s="12"/>
      <c r="N172" s="86"/>
      <c r="O172" s="45" t="s">
        <v>104</v>
      </c>
      <c r="P172" s="49" t="s">
        <v>105</v>
      </c>
      <c r="Q172" s="11"/>
      <c r="R172" s="20"/>
    </row>
    <row r="173" spans="1:18" s="16" customFormat="1" ht="97.5" customHeight="1">
      <c r="A173" s="31">
        <v>127</v>
      </c>
      <c r="B173" s="39" t="s">
        <v>106</v>
      </c>
      <c r="C173" s="60" t="s">
        <v>107</v>
      </c>
      <c r="D173" s="88">
        <v>1010.26</v>
      </c>
      <c r="E173" s="86">
        <v>846.928</v>
      </c>
      <c r="F173" s="47">
        <v>163.332</v>
      </c>
      <c r="G173" s="55">
        <f t="shared" si="40"/>
        <v>35</v>
      </c>
      <c r="H173" s="7"/>
      <c r="I173" s="6"/>
      <c r="J173" s="6"/>
      <c r="K173" s="7"/>
      <c r="L173" s="86">
        <v>35</v>
      </c>
      <c r="M173" s="12"/>
      <c r="N173" s="86"/>
      <c r="O173" s="88" t="s">
        <v>108</v>
      </c>
      <c r="P173" s="49"/>
      <c r="Q173" s="11"/>
      <c r="R173" s="20"/>
    </row>
    <row r="174" spans="1:18" s="16" customFormat="1" ht="41.25" customHeight="1">
      <c r="A174" s="34"/>
      <c r="B174" s="100" t="s">
        <v>122</v>
      </c>
      <c r="C174" s="144"/>
      <c r="D174" s="25"/>
      <c r="E174" s="144"/>
      <c r="F174" s="25"/>
      <c r="G174" s="106">
        <f aca="true" t="shared" si="41" ref="G174:N174">SUM(G175:G184)</f>
        <v>510.087</v>
      </c>
      <c r="H174" s="106">
        <f t="shared" si="41"/>
        <v>0</v>
      </c>
      <c r="I174" s="106">
        <f t="shared" si="41"/>
        <v>0</v>
      </c>
      <c r="J174" s="106">
        <f t="shared" si="41"/>
        <v>24.501</v>
      </c>
      <c r="K174" s="106">
        <f t="shared" si="41"/>
        <v>485.586</v>
      </c>
      <c r="L174" s="106">
        <f t="shared" si="41"/>
        <v>0</v>
      </c>
      <c r="M174" s="106">
        <f t="shared" si="41"/>
        <v>0</v>
      </c>
      <c r="N174" s="106">
        <f t="shared" si="41"/>
        <v>24.501</v>
      </c>
      <c r="O174" s="146"/>
      <c r="P174" s="101"/>
      <c r="Q174" s="129"/>
      <c r="R174" s="20"/>
    </row>
    <row r="175" spans="1:18" s="16" customFormat="1" ht="40.5" customHeight="1">
      <c r="A175" s="34">
        <v>128</v>
      </c>
      <c r="B175" s="101" t="s">
        <v>140</v>
      </c>
      <c r="C175" s="123"/>
      <c r="D175" s="105"/>
      <c r="E175" s="123"/>
      <c r="F175" s="105"/>
      <c r="G175" s="25">
        <f aca="true" t="shared" si="42" ref="G175:G184">SUM(H175:M175)</f>
        <v>24.501</v>
      </c>
      <c r="H175" s="7"/>
      <c r="I175" s="6"/>
      <c r="J175" s="6">
        <v>24.501</v>
      </c>
      <c r="K175" s="7"/>
      <c r="L175" s="12"/>
      <c r="M175" s="12"/>
      <c r="N175" s="6">
        <v>24.501</v>
      </c>
      <c r="O175" s="140"/>
      <c r="P175" s="101"/>
      <c r="Q175" s="129"/>
      <c r="R175" s="20"/>
    </row>
    <row r="176" spans="1:18" s="16" customFormat="1" ht="40.5" customHeight="1">
      <c r="A176" s="34">
        <v>129</v>
      </c>
      <c r="B176" s="101" t="s">
        <v>251</v>
      </c>
      <c r="C176" s="123"/>
      <c r="D176" s="105"/>
      <c r="E176" s="123"/>
      <c r="F176" s="105"/>
      <c r="G176" s="25">
        <f t="shared" si="42"/>
        <v>99.8</v>
      </c>
      <c r="H176" s="7"/>
      <c r="I176" s="6"/>
      <c r="J176" s="6"/>
      <c r="K176" s="7">
        <v>99.8</v>
      </c>
      <c r="L176" s="12"/>
      <c r="M176" s="12"/>
      <c r="N176" s="6"/>
      <c r="O176" s="140"/>
      <c r="P176" s="101"/>
      <c r="Q176" s="129"/>
      <c r="R176" s="20"/>
    </row>
    <row r="177" spans="1:18" s="16" customFormat="1" ht="40.5" customHeight="1">
      <c r="A177" s="34">
        <v>130</v>
      </c>
      <c r="B177" s="101" t="s">
        <v>252</v>
      </c>
      <c r="C177" s="123"/>
      <c r="D177" s="105"/>
      <c r="E177" s="123"/>
      <c r="F177" s="105"/>
      <c r="G177" s="25">
        <f t="shared" si="42"/>
        <v>99.2</v>
      </c>
      <c r="H177" s="7"/>
      <c r="I177" s="6"/>
      <c r="J177" s="6"/>
      <c r="K177" s="7">
        <v>99.2</v>
      </c>
      <c r="L177" s="12"/>
      <c r="M177" s="12"/>
      <c r="N177" s="6"/>
      <c r="O177" s="140"/>
      <c r="P177" s="101"/>
      <c r="Q177" s="129"/>
      <c r="R177" s="20"/>
    </row>
    <row r="178" spans="1:18" s="16" customFormat="1" ht="40.5" customHeight="1">
      <c r="A178" s="34">
        <v>131</v>
      </c>
      <c r="B178" s="101" t="s">
        <v>253</v>
      </c>
      <c r="C178" s="123"/>
      <c r="D178" s="105"/>
      <c r="E178" s="123"/>
      <c r="F178" s="105"/>
      <c r="G178" s="25">
        <f t="shared" si="42"/>
        <v>52.586</v>
      </c>
      <c r="H178" s="7"/>
      <c r="I178" s="6"/>
      <c r="J178" s="6"/>
      <c r="K178" s="7">
        <v>52.586</v>
      </c>
      <c r="L178" s="12"/>
      <c r="M178" s="12"/>
      <c r="N178" s="6"/>
      <c r="O178" s="140"/>
      <c r="P178" s="101"/>
      <c r="Q178" s="129"/>
      <c r="R178" s="20"/>
    </row>
    <row r="179" spans="1:18" s="16" customFormat="1" ht="40.5" customHeight="1">
      <c r="A179" s="34">
        <v>132</v>
      </c>
      <c r="B179" s="101" t="s">
        <v>254</v>
      </c>
      <c r="C179" s="123"/>
      <c r="D179" s="105"/>
      <c r="E179" s="123"/>
      <c r="F179" s="105"/>
      <c r="G179" s="25">
        <f t="shared" si="42"/>
        <v>99</v>
      </c>
      <c r="H179" s="7"/>
      <c r="I179" s="6"/>
      <c r="J179" s="6"/>
      <c r="K179" s="7">
        <v>99</v>
      </c>
      <c r="L179" s="12"/>
      <c r="M179" s="12"/>
      <c r="N179" s="6"/>
      <c r="O179" s="140"/>
      <c r="P179" s="101"/>
      <c r="Q179" s="129"/>
      <c r="R179" s="20"/>
    </row>
    <row r="180" spans="1:18" s="16" customFormat="1" ht="40.5" customHeight="1">
      <c r="A180" s="34">
        <v>133</v>
      </c>
      <c r="B180" s="101" t="s">
        <v>255</v>
      </c>
      <c r="C180" s="123"/>
      <c r="D180" s="105"/>
      <c r="E180" s="123"/>
      <c r="F180" s="105"/>
      <c r="G180" s="25">
        <f t="shared" si="42"/>
        <v>45</v>
      </c>
      <c r="H180" s="7"/>
      <c r="I180" s="6"/>
      <c r="J180" s="6"/>
      <c r="K180" s="7">
        <v>45</v>
      </c>
      <c r="L180" s="12"/>
      <c r="M180" s="12"/>
      <c r="N180" s="6"/>
      <c r="O180" s="140"/>
      <c r="P180" s="101"/>
      <c r="Q180" s="129"/>
      <c r="R180" s="20"/>
    </row>
    <row r="181" spans="1:18" s="16" customFormat="1" ht="55.5" customHeight="1">
      <c r="A181" s="34">
        <v>134</v>
      </c>
      <c r="B181" s="101" t="s">
        <v>256</v>
      </c>
      <c r="C181" s="123"/>
      <c r="D181" s="105"/>
      <c r="E181" s="123"/>
      <c r="F181" s="105"/>
      <c r="G181" s="25">
        <f t="shared" si="42"/>
        <v>15</v>
      </c>
      <c r="H181" s="7"/>
      <c r="I181" s="6"/>
      <c r="J181" s="6"/>
      <c r="K181" s="7">
        <v>15</v>
      </c>
      <c r="L181" s="12"/>
      <c r="M181" s="12"/>
      <c r="N181" s="6"/>
      <c r="O181" s="140"/>
      <c r="P181" s="101"/>
      <c r="Q181" s="129"/>
      <c r="R181" s="20"/>
    </row>
    <row r="182" spans="1:18" s="16" customFormat="1" ht="54.75" customHeight="1">
      <c r="A182" s="34">
        <v>135</v>
      </c>
      <c r="B182" s="101" t="s">
        <v>257</v>
      </c>
      <c r="C182" s="123"/>
      <c r="D182" s="105"/>
      <c r="E182" s="123"/>
      <c r="F182" s="105"/>
      <c r="G182" s="25">
        <f t="shared" si="42"/>
        <v>25</v>
      </c>
      <c r="H182" s="7"/>
      <c r="I182" s="6"/>
      <c r="J182" s="6"/>
      <c r="K182" s="7">
        <v>25</v>
      </c>
      <c r="L182" s="12"/>
      <c r="M182" s="12"/>
      <c r="N182" s="6"/>
      <c r="O182" s="140"/>
      <c r="P182" s="101"/>
      <c r="Q182" s="129"/>
      <c r="R182" s="20"/>
    </row>
    <row r="183" spans="1:18" s="16" customFormat="1" ht="57.75" customHeight="1">
      <c r="A183" s="34">
        <v>136</v>
      </c>
      <c r="B183" s="101" t="s">
        <v>258</v>
      </c>
      <c r="C183" s="123"/>
      <c r="D183" s="105"/>
      <c r="E183" s="123"/>
      <c r="F183" s="105"/>
      <c r="G183" s="25">
        <f t="shared" si="42"/>
        <v>25</v>
      </c>
      <c r="H183" s="7"/>
      <c r="I183" s="6"/>
      <c r="J183" s="6"/>
      <c r="K183" s="7">
        <v>25</v>
      </c>
      <c r="L183" s="12"/>
      <c r="M183" s="12"/>
      <c r="N183" s="6"/>
      <c r="O183" s="140"/>
      <c r="P183" s="101"/>
      <c r="Q183" s="129"/>
      <c r="R183" s="20"/>
    </row>
    <row r="184" spans="1:18" s="16" customFormat="1" ht="56.25" customHeight="1">
      <c r="A184" s="34">
        <v>137</v>
      </c>
      <c r="B184" s="101" t="s">
        <v>259</v>
      </c>
      <c r="C184" s="123"/>
      <c r="D184" s="105"/>
      <c r="E184" s="123"/>
      <c r="F184" s="105"/>
      <c r="G184" s="25">
        <f t="shared" si="42"/>
        <v>25</v>
      </c>
      <c r="H184" s="7"/>
      <c r="I184" s="6"/>
      <c r="J184" s="6"/>
      <c r="K184" s="7">
        <v>25</v>
      </c>
      <c r="L184" s="12"/>
      <c r="M184" s="12"/>
      <c r="N184" s="6"/>
      <c r="O184" s="140"/>
      <c r="P184" s="101"/>
      <c r="Q184" s="129"/>
      <c r="R184" s="20"/>
    </row>
    <row r="185" spans="1:18" s="16" customFormat="1" ht="30.75" customHeight="1">
      <c r="A185" s="34"/>
      <c r="B185" s="100" t="s">
        <v>142</v>
      </c>
      <c r="C185" s="144"/>
      <c r="D185" s="25"/>
      <c r="E185" s="144"/>
      <c r="F185" s="25"/>
      <c r="G185" s="106">
        <f aca="true" t="shared" si="43" ref="G185:N185">SUM(G186:G188)</f>
        <v>396.507</v>
      </c>
      <c r="H185" s="106">
        <f t="shared" si="43"/>
        <v>0</v>
      </c>
      <c r="I185" s="106">
        <f t="shared" si="43"/>
        <v>0</v>
      </c>
      <c r="J185" s="106">
        <f t="shared" si="43"/>
        <v>396.507</v>
      </c>
      <c r="K185" s="106">
        <f t="shared" si="43"/>
        <v>0</v>
      </c>
      <c r="L185" s="106">
        <f t="shared" si="43"/>
        <v>0</v>
      </c>
      <c r="M185" s="106">
        <f t="shared" si="43"/>
        <v>0</v>
      </c>
      <c r="N185" s="106">
        <f t="shared" si="43"/>
        <v>396.507</v>
      </c>
      <c r="O185" s="146"/>
      <c r="P185" s="101"/>
      <c r="Q185" s="129"/>
      <c r="R185" s="20"/>
    </row>
    <row r="186" spans="1:18" s="16" customFormat="1" ht="55.5" customHeight="1">
      <c r="A186" s="31">
        <v>138</v>
      </c>
      <c r="B186" s="5" t="s">
        <v>153</v>
      </c>
      <c r="C186" s="32"/>
      <c r="D186" s="47"/>
      <c r="E186" s="32"/>
      <c r="F186" s="47"/>
      <c r="G186" s="55">
        <f>SUM(H186:M186)</f>
        <v>171.937</v>
      </c>
      <c r="H186" s="7"/>
      <c r="I186" s="6"/>
      <c r="J186" s="90">
        <v>171.937</v>
      </c>
      <c r="K186" s="7"/>
      <c r="L186" s="12"/>
      <c r="M186" s="12"/>
      <c r="N186" s="90">
        <v>171.937</v>
      </c>
      <c r="O186" s="9"/>
      <c r="P186" s="49"/>
      <c r="Q186" s="11"/>
      <c r="R186" s="20"/>
    </row>
    <row r="187" spans="1:18" s="16" customFormat="1" ht="55.5" customHeight="1">
      <c r="A187" s="31">
        <v>139</v>
      </c>
      <c r="B187" s="5" t="s">
        <v>154</v>
      </c>
      <c r="C187" s="32"/>
      <c r="D187" s="47"/>
      <c r="E187" s="32"/>
      <c r="F187" s="47"/>
      <c r="G187" s="55">
        <f>SUM(H187:M187)</f>
        <v>157.639</v>
      </c>
      <c r="H187" s="7"/>
      <c r="I187" s="6"/>
      <c r="J187" s="90">
        <v>157.639</v>
      </c>
      <c r="K187" s="7"/>
      <c r="L187" s="12"/>
      <c r="M187" s="12"/>
      <c r="N187" s="90">
        <v>157.639</v>
      </c>
      <c r="O187" s="9"/>
      <c r="P187" s="49"/>
      <c r="Q187" s="11"/>
      <c r="R187" s="20"/>
    </row>
    <row r="188" spans="1:18" s="16" customFormat="1" ht="55.5" customHeight="1">
      <c r="A188" s="31">
        <v>140</v>
      </c>
      <c r="B188" s="5" t="s">
        <v>155</v>
      </c>
      <c r="C188" s="32"/>
      <c r="D188" s="47"/>
      <c r="E188" s="32"/>
      <c r="F188" s="47"/>
      <c r="G188" s="55">
        <f>SUM(H188:M188)</f>
        <v>66.931</v>
      </c>
      <c r="H188" s="7"/>
      <c r="I188" s="6"/>
      <c r="J188" s="90">
        <v>66.931</v>
      </c>
      <c r="K188" s="7"/>
      <c r="L188" s="12"/>
      <c r="M188" s="12"/>
      <c r="N188" s="90">
        <v>66.931</v>
      </c>
      <c r="O188" s="9"/>
      <c r="P188" s="49"/>
      <c r="Q188" s="11"/>
      <c r="R188" s="20"/>
    </row>
    <row r="189" spans="1:18" s="16" customFormat="1" ht="21" customHeight="1">
      <c r="A189" s="95"/>
      <c r="B189" s="133" t="s">
        <v>48</v>
      </c>
      <c r="C189" s="134"/>
      <c r="D189" s="103"/>
      <c r="E189" s="134"/>
      <c r="F189" s="103"/>
      <c r="G189" s="104">
        <f aca="true" t="shared" si="44" ref="G189:N189">G190+G194+G198</f>
        <v>6303.1089999999995</v>
      </c>
      <c r="H189" s="104">
        <f t="shared" si="44"/>
        <v>0</v>
      </c>
      <c r="I189" s="104">
        <f t="shared" si="44"/>
        <v>0</v>
      </c>
      <c r="J189" s="104">
        <f t="shared" si="44"/>
        <v>342.463</v>
      </c>
      <c r="K189" s="104">
        <f t="shared" si="44"/>
        <v>206.329</v>
      </c>
      <c r="L189" s="104">
        <f t="shared" si="44"/>
        <v>5754.317</v>
      </c>
      <c r="M189" s="104">
        <f t="shared" si="44"/>
        <v>0</v>
      </c>
      <c r="N189" s="104">
        <f t="shared" si="44"/>
        <v>1226.78</v>
      </c>
      <c r="O189" s="136"/>
      <c r="P189" s="138"/>
      <c r="Q189" s="138"/>
      <c r="R189" s="20"/>
    </row>
    <row r="190" spans="1:18" s="16" customFormat="1" ht="36.75" customHeight="1">
      <c r="A190" s="31"/>
      <c r="B190" s="100" t="s">
        <v>174</v>
      </c>
      <c r="C190" s="32"/>
      <c r="D190" s="47"/>
      <c r="E190" s="32"/>
      <c r="F190" s="47"/>
      <c r="G190" s="57">
        <f aca="true" t="shared" si="45" ref="G190:N190">SUM(G191:G193)</f>
        <v>5754.317</v>
      </c>
      <c r="H190" s="57">
        <f t="shared" si="45"/>
        <v>0</v>
      </c>
      <c r="I190" s="57">
        <f t="shared" si="45"/>
        <v>0</v>
      </c>
      <c r="J190" s="57">
        <f t="shared" si="45"/>
        <v>0</v>
      </c>
      <c r="K190" s="57">
        <f t="shared" si="45"/>
        <v>0</v>
      </c>
      <c r="L190" s="57">
        <f t="shared" si="45"/>
        <v>5754.317</v>
      </c>
      <c r="M190" s="57">
        <f t="shared" si="45"/>
        <v>0</v>
      </c>
      <c r="N190" s="57">
        <f t="shared" si="45"/>
        <v>884.317</v>
      </c>
      <c r="O190" s="9"/>
      <c r="P190" s="129"/>
      <c r="Q190" s="11"/>
      <c r="R190" s="20"/>
    </row>
    <row r="191" spans="1:18" s="16" customFormat="1" ht="42.75" customHeight="1">
      <c r="A191" s="31">
        <v>141</v>
      </c>
      <c r="B191" s="147" t="s">
        <v>9</v>
      </c>
      <c r="C191" s="29" t="s">
        <v>11</v>
      </c>
      <c r="D191" s="47">
        <v>12020.293</v>
      </c>
      <c r="E191" s="69">
        <v>11899.924</v>
      </c>
      <c r="F191" s="51">
        <v>120.369</v>
      </c>
      <c r="G191" s="55">
        <f>SUM(H191:M191)</f>
        <v>1000.057</v>
      </c>
      <c r="H191" s="7"/>
      <c r="I191" s="7"/>
      <c r="J191" s="7"/>
      <c r="K191" s="48"/>
      <c r="L191" s="48">
        <v>1000.057</v>
      </c>
      <c r="M191" s="48"/>
      <c r="N191" s="89">
        <v>880.057</v>
      </c>
      <c r="O191" s="9"/>
      <c r="P191" s="101" t="s">
        <v>10</v>
      </c>
      <c r="Q191" s="5"/>
      <c r="R191" s="20"/>
    </row>
    <row r="192" spans="1:18" s="16" customFormat="1" ht="45" customHeight="1">
      <c r="A192" s="31">
        <v>142</v>
      </c>
      <c r="B192" s="147" t="s">
        <v>17</v>
      </c>
      <c r="C192" s="29" t="s">
        <v>46</v>
      </c>
      <c r="D192" s="47">
        <v>8200.022</v>
      </c>
      <c r="E192" s="87">
        <v>3694.71</v>
      </c>
      <c r="F192" s="51">
        <v>4505.312</v>
      </c>
      <c r="G192" s="55">
        <f>SUM(H192:M192)</f>
        <v>4341.26</v>
      </c>
      <c r="H192" s="7"/>
      <c r="I192" s="7"/>
      <c r="J192" s="7"/>
      <c r="K192" s="48"/>
      <c r="L192" s="48">
        <v>4341.26</v>
      </c>
      <c r="M192" s="48"/>
      <c r="N192" s="86">
        <v>4.26</v>
      </c>
      <c r="O192" s="60" t="s">
        <v>21</v>
      </c>
      <c r="P192" s="101" t="s">
        <v>18</v>
      </c>
      <c r="Q192" s="5"/>
      <c r="R192" s="20"/>
    </row>
    <row r="193" spans="1:18" s="16" customFormat="1" ht="93.75" customHeight="1">
      <c r="A193" s="31">
        <v>143</v>
      </c>
      <c r="B193" s="148" t="s">
        <v>109</v>
      </c>
      <c r="C193" s="60" t="s">
        <v>93</v>
      </c>
      <c r="D193" s="88">
        <v>7890.662</v>
      </c>
      <c r="E193" s="87">
        <v>7387.062</v>
      </c>
      <c r="F193" s="51">
        <v>503.6</v>
      </c>
      <c r="G193" s="55">
        <f>SUM(H193:M193)</f>
        <v>413</v>
      </c>
      <c r="H193" s="7"/>
      <c r="I193" s="7"/>
      <c r="J193" s="7"/>
      <c r="K193" s="48"/>
      <c r="L193" s="86">
        <v>413</v>
      </c>
      <c r="M193" s="48"/>
      <c r="N193" s="86"/>
      <c r="O193" s="60" t="s">
        <v>110</v>
      </c>
      <c r="P193" s="101" t="s">
        <v>111</v>
      </c>
      <c r="Q193" s="5"/>
      <c r="R193" s="20"/>
    </row>
    <row r="194" spans="1:18" s="16" customFormat="1" ht="38.25" customHeight="1">
      <c r="A194" s="34"/>
      <c r="B194" s="143" t="s">
        <v>122</v>
      </c>
      <c r="C194" s="30"/>
      <c r="D194" s="105"/>
      <c r="E194" s="30"/>
      <c r="F194" s="51"/>
      <c r="G194" s="106">
        <f aca="true" t="shared" si="46" ref="G194:N194">SUM(G195:G197)</f>
        <v>206.329</v>
      </c>
      <c r="H194" s="106">
        <f t="shared" si="46"/>
        <v>0</v>
      </c>
      <c r="I194" s="106">
        <f t="shared" si="46"/>
        <v>0</v>
      </c>
      <c r="J194" s="106">
        <f t="shared" si="46"/>
        <v>0</v>
      </c>
      <c r="K194" s="106">
        <f t="shared" si="46"/>
        <v>206.329</v>
      </c>
      <c r="L194" s="106">
        <f t="shared" si="46"/>
        <v>0</v>
      </c>
      <c r="M194" s="106">
        <f t="shared" si="46"/>
        <v>0</v>
      </c>
      <c r="N194" s="106">
        <f t="shared" si="46"/>
        <v>0</v>
      </c>
      <c r="O194" s="60"/>
      <c r="P194" s="101"/>
      <c r="Q194" s="101"/>
      <c r="R194" s="20"/>
    </row>
    <row r="195" spans="1:18" s="16" customFormat="1" ht="38.25" customHeight="1">
      <c r="A195" s="34">
        <v>144</v>
      </c>
      <c r="B195" s="171" t="s">
        <v>260</v>
      </c>
      <c r="C195" s="30"/>
      <c r="D195" s="105"/>
      <c r="E195" s="30"/>
      <c r="F195" s="51"/>
      <c r="G195" s="25">
        <f>SUM(H195:M195)</f>
        <v>20</v>
      </c>
      <c r="H195" s="124"/>
      <c r="I195" s="124"/>
      <c r="J195" s="124"/>
      <c r="K195" s="48">
        <v>20</v>
      </c>
      <c r="L195" s="149"/>
      <c r="M195" s="149"/>
      <c r="N195" s="149"/>
      <c r="O195" s="60"/>
      <c r="P195" s="101"/>
      <c r="Q195" s="101"/>
      <c r="R195" s="20"/>
    </row>
    <row r="196" spans="1:18" s="16" customFormat="1" ht="38.25" customHeight="1">
      <c r="A196" s="34">
        <v>145</v>
      </c>
      <c r="B196" s="171" t="s">
        <v>261</v>
      </c>
      <c r="C196" s="30"/>
      <c r="D196" s="105"/>
      <c r="E196" s="30"/>
      <c r="F196" s="51"/>
      <c r="G196" s="25">
        <f>SUM(H196:M196)</f>
        <v>87.329</v>
      </c>
      <c r="H196" s="124"/>
      <c r="I196" s="124"/>
      <c r="J196" s="124"/>
      <c r="K196" s="48">
        <v>87.329</v>
      </c>
      <c r="L196" s="149"/>
      <c r="M196" s="149"/>
      <c r="N196" s="149"/>
      <c r="O196" s="60"/>
      <c r="P196" s="101"/>
      <c r="Q196" s="101"/>
      <c r="R196" s="20"/>
    </row>
    <row r="197" spans="1:18" s="16" customFormat="1" ht="38.25" customHeight="1">
      <c r="A197" s="34">
        <v>146</v>
      </c>
      <c r="B197" s="171" t="s">
        <v>262</v>
      </c>
      <c r="C197" s="30"/>
      <c r="D197" s="105"/>
      <c r="E197" s="30"/>
      <c r="F197" s="51"/>
      <c r="G197" s="25">
        <f>SUM(H197:M197)</f>
        <v>99</v>
      </c>
      <c r="H197" s="124"/>
      <c r="I197" s="124"/>
      <c r="J197" s="124"/>
      <c r="K197" s="48">
        <v>99</v>
      </c>
      <c r="L197" s="149"/>
      <c r="M197" s="149"/>
      <c r="N197" s="149"/>
      <c r="O197" s="60"/>
      <c r="P197" s="101"/>
      <c r="Q197" s="101"/>
      <c r="R197" s="20"/>
    </row>
    <row r="198" spans="1:18" s="16" customFormat="1" ht="33" customHeight="1">
      <c r="A198" s="34"/>
      <c r="B198" s="143" t="s">
        <v>142</v>
      </c>
      <c r="C198" s="30"/>
      <c r="D198" s="105"/>
      <c r="E198" s="30"/>
      <c r="F198" s="51"/>
      <c r="G198" s="106">
        <f aca="true" t="shared" si="47" ref="G198:N198">G199</f>
        <v>342.463</v>
      </c>
      <c r="H198" s="106">
        <f t="shared" si="47"/>
        <v>0</v>
      </c>
      <c r="I198" s="106">
        <f t="shared" si="47"/>
        <v>0</v>
      </c>
      <c r="J198" s="106">
        <f t="shared" si="47"/>
        <v>342.463</v>
      </c>
      <c r="K198" s="106">
        <f t="shared" si="47"/>
        <v>0</v>
      </c>
      <c r="L198" s="106">
        <f t="shared" si="47"/>
        <v>0</v>
      </c>
      <c r="M198" s="106">
        <f t="shared" si="47"/>
        <v>0</v>
      </c>
      <c r="N198" s="106">
        <f t="shared" si="47"/>
        <v>342.463</v>
      </c>
      <c r="O198" s="60"/>
      <c r="P198" s="101"/>
      <c r="Q198" s="101"/>
      <c r="R198" s="20"/>
    </row>
    <row r="199" spans="1:18" s="16" customFormat="1" ht="68.25" customHeight="1">
      <c r="A199" s="31">
        <v>147</v>
      </c>
      <c r="B199" s="5" t="s">
        <v>156</v>
      </c>
      <c r="C199" s="29"/>
      <c r="D199" s="47"/>
      <c r="E199" s="29"/>
      <c r="F199" s="51"/>
      <c r="G199" s="55">
        <f>SUM(H199:M199)</f>
        <v>342.463</v>
      </c>
      <c r="H199" s="7"/>
      <c r="I199" s="7"/>
      <c r="J199" s="90">
        <v>342.463</v>
      </c>
      <c r="K199" s="48"/>
      <c r="L199" s="48"/>
      <c r="M199" s="48"/>
      <c r="N199" s="90">
        <v>342.463</v>
      </c>
      <c r="O199" s="60"/>
      <c r="P199" s="101"/>
      <c r="Q199" s="5"/>
      <c r="R199" s="20"/>
    </row>
    <row r="200" spans="1:18" s="16" customFormat="1" ht="23.25" customHeight="1">
      <c r="A200" s="95"/>
      <c r="B200" s="133" t="s">
        <v>12</v>
      </c>
      <c r="C200" s="134"/>
      <c r="D200" s="134"/>
      <c r="E200" s="134"/>
      <c r="F200" s="151"/>
      <c r="G200" s="104">
        <f aca="true" t="shared" si="48" ref="G200:N200">G201+G204+G210</f>
        <v>2080.2509999999997</v>
      </c>
      <c r="H200" s="104">
        <f t="shared" si="48"/>
        <v>17.826</v>
      </c>
      <c r="I200" s="104">
        <f t="shared" si="48"/>
        <v>0</v>
      </c>
      <c r="J200" s="104">
        <f t="shared" si="48"/>
        <v>340.897</v>
      </c>
      <c r="K200" s="104">
        <f t="shared" si="48"/>
        <v>391.3539999999999</v>
      </c>
      <c r="L200" s="104">
        <f t="shared" si="48"/>
        <v>736</v>
      </c>
      <c r="M200" s="104">
        <f t="shared" si="48"/>
        <v>594.174</v>
      </c>
      <c r="N200" s="104">
        <f t="shared" si="48"/>
        <v>340.897</v>
      </c>
      <c r="O200" s="135"/>
      <c r="P200" s="138"/>
      <c r="Q200" s="138"/>
      <c r="R200" s="20"/>
    </row>
    <row r="201" spans="1:18" s="16" customFormat="1" ht="41.25" customHeight="1">
      <c r="A201" s="34"/>
      <c r="B201" s="100" t="s">
        <v>174</v>
      </c>
      <c r="C201" s="123"/>
      <c r="D201" s="123"/>
      <c r="E201" s="123"/>
      <c r="F201" s="14"/>
      <c r="G201" s="106">
        <f aca="true" t="shared" si="49" ref="G201:N201">SUM(G202:G203)</f>
        <v>1348</v>
      </c>
      <c r="H201" s="106">
        <f t="shared" si="49"/>
        <v>17.826</v>
      </c>
      <c r="I201" s="106">
        <f t="shared" si="49"/>
        <v>0</v>
      </c>
      <c r="J201" s="106">
        <f t="shared" si="49"/>
        <v>0</v>
      </c>
      <c r="K201" s="106">
        <f t="shared" si="49"/>
        <v>0</v>
      </c>
      <c r="L201" s="106">
        <f t="shared" si="49"/>
        <v>736</v>
      </c>
      <c r="M201" s="106">
        <f t="shared" si="49"/>
        <v>594.174</v>
      </c>
      <c r="N201" s="106">
        <f t="shared" si="49"/>
        <v>0</v>
      </c>
      <c r="O201" s="8"/>
      <c r="P201" s="129"/>
      <c r="Q201" s="129"/>
      <c r="R201" s="20"/>
    </row>
    <row r="202" spans="1:18" s="16" customFormat="1" ht="65.25" customHeight="1">
      <c r="A202" s="31">
        <v>148</v>
      </c>
      <c r="B202" s="150" t="s">
        <v>13</v>
      </c>
      <c r="C202" s="32" t="s">
        <v>30</v>
      </c>
      <c r="D202" s="33">
        <v>7196.1</v>
      </c>
      <c r="E202" s="87">
        <v>6038.19</v>
      </c>
      <c r="F202" s="50">
        <v>1157.91</v>
      </c>
      <c r="G202" s="55">
        <f>SUM(H202:M202)</f>
        <v>736</v>
      </c>
      <c r="H202" s="12"/>
      <c r="I202" s="12"/>
      <c r="J202" s="12"/>
      <c r="K202" s="12"/>
      <c r="L202" s="89">
        <v>736</v>
      </c>
      <c r="M202" s="12"/>
      <c r="N202" s="12"/>
      <c r="O202" s="8" t="s">
        <v>20</v>
      </c>
      <c r="P202" s="129" t="s">
        <v>14</v>
      </c>
      <c r="Q202" s="11"/>
      <c r="R202" s="20"/>
    </row>
    <row r="203" spans="1:18" s="16" customFormat="1" ht="90.75" customHeight="1">
      <c r="A203" s="31">
        <v>149</v>
      </c>
      <c r="B203" s="5" t="s">
        <v>335</v>
      </c>
      <c r="C203" s="32" t="s">
        <v>93</v>
      </c>
      <c r="D203" s="33">
        <v>10758.216</v>
      </c>
      <c r="E203" s="87">
        <v>8343.98</v>
      </c>
      <c r="F203" s="50">
        <f>D203-E203</f>
        <v>2414.236000000001</v>
      </c>
      <c r="G203" s="55">
        <f>SUM(H203:M203)</f>
        <v>612</v>
      </c>
      <c r="H203" s="12">
        <v>17.826</v>
      </c>
      <c r="I203" s="12"/>
      <c r="J203" s="12"/>
      <c r="K203" s="12"/>
      <c r="L203" s="89"/>
      <c r="M203" s="12">
        <v>594.174</v>
      </c>
      <c r="N203" s="12"/>
      <c r="O203" s="8" t="s">
        <v>334</v>
      </c>
      <c r="P203" s="129"/>
      <c r="Q203" s="11"/>
      <c r="R203" s="20"/>
    </row>
    <row r="204" spans="1:18" s="16" customFormat="1" ht="36" customHeight="1">
      <c r="A204" s="34"/>
      <c r="B204" s="100" t="s">
        <v>122</v>
      </c>
      <c r="C204" s="123"/>
      <c r="D204" s="14"/>
      <c r="E204" s="14"/>
      <c r="F204" s="50"/>
      <c r="G204" s="106">
        <f aca="true" t="shared" si="50" ref="G204:N204">SUM(G205:G209)</f>
        <v>391.3539999999999</v>
      </c>
      <c r="H204" s="106">
        <f t="shared" si="50"/>
        <v>0</v>
      </c>
      <c r="I204" s="106">
        <f t="shared" si="50"/>
        <v>0</v>
      </c>
      <c r="J204" s="106">
        <f t="shared" si="50"/>
        <v>0</v>
      </c>
      <c r="K204" s="106">
        <f t="shared" si="50"/>
        <v>391.3539999999999</v>
      </c>
      <c r="L204" s="106">
        <f t="shared" si="50"/>
        <v>0</v>
      </c>
      <c r="M204" s="106">
        <f t="shared" si="50"/>
        <v>0</v>
      </c>
      <c r="N204" s="106">
        <f t="shared" si="50"/>
        <v>0</v>
      </c>
      <c r="O204" s="8"/>
      <c r="P204" s="129"/>
      <c r="Q204" s="129"/>
      <c r="R204" s="20"/>
    </row>
    <row r="205" spans="1:18" s="16" customFormat="1" ht="78" customHeight="1">
      <c r="A205" s="34">
        <v>150</v>
      </c>
      <c r="B205" s="171" t="s">
        <v>263</v>
      </c>
      <c r="C205" s="123"/>
      <c r="D205" s="14"/>
      <c r="E205" s="14"/>
      <c r="F205" s="50"/>
      <c r="G205" s="25">
        <f>SUM(H205:M205)</f>
        <v>99.344</v>
      </c>
      <c r="H205" s="141"/>
      <c r="I205" s="141"/>
      <c r="J205" s="141"/>
      <c r="K205" s="12">
        <v>99.344</v>
      </c>
      <c r="L205" s="141"/>
      <c r="M205" s="141"/>
      <c r="N205" s="141"/>
      <c r="O205" s="8"/>
      <c r="P205" s="129"/>
      <c r="Q205" s="129"/>
      <c r="R205" s="20"/>
    </row>
    <row r="206" spans="1:18" s="16" customFormat="1" ht="77.25" customHeight="1">
      <c r="A206" s="34">
        <v>151</v>
      </c>
      <c r="B206" s="171" t="s">
        <v>267</v>
      </c>
      <c r="C206" s="123"/>
      <c r="D206" s="14"/>
      <c r="E206" s="14"/>
      <c r="F206" s="50"/>
      <c r="G206" s="25">
        <f>SUM(H206:M206)</f>
        <v>99.696</v>
      </c>
      <c r="H206" s="141"/>
      <c r="I206" s="141"/>
      <c r="J206" s="141"/>
      <c r="K206" s="12">
        <v>99.696</v>
      </c>
      <c r="L206" s="141"/>
      <c r="M206" s="141"/>
      <c r="N206" s="141"/>
      <c r="O206" s="8"/>
      <c r="P206" s="129"/>
      <c r="Q206" s="129"/>
      <c r="R206" s="20"/>
    </row>
    <row r="207" spans="1:18" s="16" customFormat="1" ht="63.75" customHeight="1">
      <c r="A207" s="34">
        <v>152</v>
      </c>
      <c r="B207" s="171" t="s">
        <v>264</v>
      </c>
      <c r="C207" s="123"/>
      <c r="D207" s="14"/>
      <c r="E207" s="14"/>
      <c r="F207" s="50"/>
      <c r="G207" s="25">
        <f>SUM(H207:M207)</f>
        <v>38.147</v>
      </c>
      <c r="H207" s="141"/>
      <c r="I207" s="141"/>
      <c r="J207" s="141"/>
      <c r="K207" s="12">
        <v>38.147</v>
      </c>
      <c r="L207" s="141"/>
      <c r="M207" s="141"/>
      <c r="N207" s="141"/>
      <c r="O207" s="8"/>
      <c r="P207" s="129"/>
      <c r="Q207" s="129"/>
      <c r="R207" s="20"/>
    </row>
    <row r="208" spans="1:18" s="16" customFormat="1" ht="61.5" customHeight="1">
      <c r="A208" s="34">
        <v>153</v>
      </c>
      <c r="B208" s="171" t="s">
        <v>265</v>
      </c>
      <c r="C208" s="123"/>
      <c r="D208" s="14"/>
      <c r="E208" s="14"/>
      <c r="F208" s="50"/>
      <c r="G208" s="25">
        <f>SUM(H208:M208)</f>
        <v>99.344</v>
      </c>
      <c r="H208" s="141"/>
      <c r="I208" s="141"/>
      <c r="J208" s="141"/>
      <c r="K208" s="12">
        <v>99.344</v>
      </c>
      <c r="L208" s="141"/>
      <c r="M208" s="141"/>
      <c r="N208" s="141"/>
      <c r="O208" s="8"/>
      <c r="P208" s="129"/>
      <c r="Q208" s="129"/>
      <c r="R208" s="20"/>
    </row>
    <row r="209" spans="1:18" s="16" customFormat="1" ht="57.75" customHeight="1">
      <c r="A209" s="34">
        <v>154</v>
      </c>
      <c r="B209" s="171" t="s">
        <v>266</v>
      </c>
      <c r="C209" s="123"/>
      <c r="D209" s="14"/>
      <c r="E209" s="14"/>
      <c r="F209" s="50"/>
      <c r="G209" s="25">
        <f>SUM(H209:M209)</f>
        <v>54.823</v>
      </c>
      <c r="H209" s="141"/>
      <c r="I209" s="141"/>
      <c r="J209" s="141"/>
      <c r="K209" s="12">
        <v>54.823</v>
      </c>
      <c r="L209" s="141"/>
      <c r="M209" s="141"/>
      <c r="N209" s="141"/>
      <c r="O209" s="8"/>
      <c r="P209" s="129"/>
      <c r="Q209" s="129"/>
      <c r="R209" s="20"/>
    </row>
    <row r="210" spans="1:18" s="16" customFormat="1" ht="36" customHeight="1">
      <c r="A210" s="34"/>
      <c r="B210" s="100" t="s">
        <v>142</v>
      </c>
      <c r="C210" s="123"/>
      <c r="D210" s="14"/>
      <c r="E210" s="14"/>
      <c r="F210" s="50"/>
      <c r="G210" s="106">
        <f aca="true" t="shared" si="51" ref="G210:N210">G211</f>
        <v>340.897</v>
      </c>
      <c r="H210" s="106">
        <f t="shared" si="51"/>
        <v>0</v>
      </c>
      <c r="I210" s="106">
        <f t="shared" si="51"/>
        <v>0</v>
      </c>
      <c r="J210" s="106">
        <f t="shared" si="51"/>
        <v>340.897</v>
      </c>
      <c r="K210" s="106">
        <f t="shared" si="51"/>
        <v>0</v>
      </c>
      <c r="L210" s="106">
        <f t="shared" si="51"/>
        <v>0</v>
      </c>
      <c r="M210" s="106">
        <f t="shared" si="51"/>
        <v>0</v>
      </c>
      <c r="N210" s="106">
        <f t="shared" si="51"/>
        <v>340.897</v>
      </c>
      <c r="O210" s="8"/>
      <c r="P210" s="129"/>
      <c r="Q210" s="129"/>
      <c r="R210" s="20"/>
    </row>
    <row r="211" spans="1:18" s="16" customFormat="1" ht="95.25" customHeight="1">
      <c r="A211" s="31">
        <v>155</v>
      </c>
      <c r="B211" s="5" t="s">
        <v>157</v>
      </c>
      <c r="C211" s="32"/>
      <c r="D211" s="33"/>
      <c r="E211" s="33"/>
      <c r="F211" s="50"/>
      <c r="G211" s="55">
        <f>SUM(H211:M211)</f>
        <v>340.897</v>
      </c>
      <c r="H211" s="12"/>
      <c r="I211" s="12"/>
      <c r="J211" s="90">
        <v>340.897</v>
      </c>
      <c r="K211" s="12"/>
      <c r="L211" s="12"/>
      <c r="M211" s="12"/>
      <c r="N211" s="90">
        <v>340.897</v>
      </c>
      <c r="O211" s="8"/>
      <c r="P211" s="129"/>
      <c r="Q211" s="11"/>
      <c r="R211" s="20"/>
    </row>
    <row r="212" spans="1:18" s="16" customFormat="1" ht="21" customHeight="1">
      <c r="A212" s="95"/>
      <c r="B212" s="153" t="s">
        <v>49</v>
      </c>
      <c r="C212" s="134"/>
      <c r="D212" s="154"/>
      <c r="E212" s="151"/>
      <c r="F212" s="154"/>
      <c r="G212" s="104">
        <f aca="true" t="shared" si="52" ref="G212:N212">G213+G215+G219</f>
        <v>3684.5009999999997</v>
      </c>
      <c r="H212" s="104">
        <f t="shared" si="52"/>
        <v>0</v>
      </c>
      <c r="I212" s="104">
        <f t="shared" si="52"/>
        <v>0</v>
      </c>
      <c r="J212" s="104">
        <f t="shared" si="52"/>
        <v>448.591</v>
      </c>
      <c r="K212" s="104">
        <f t="shared" si="52"/>
        <v>235.91</v>
      </c>
      <c r="L212" s="104">
        <f t="shared" si="52"/>
        <v>3000</v>
      </c>
      <c r="M212" s="104">
        <f t="shared" si="52"/>
        <v>0</v>
      </c>
      <c r="N212" s="104">
        <f t="shared" si="52"/>
        <v>448.591</v>
      </c>
      <c r="O212" s="135"/>
      <c r="P212" s="138"/>
      <c r="Q212" s="138"/>
      <c r="R212" s="20"/>
    </row>
    <row r="213" spans="1:18" s="16" customFormat="1" ht="31.5">
      <c r="A213" s="31"/>
      <c r="B213" s="100" t="s">
        <v>174</v>
      </c>
      <c r="C213" s="32"/>
      <c r="D213" s="50"/>
      <c r="E213" s="33"/>
      <c r="F213" s="50"/>
      <c r="G213" s="57">
        <f aca="true" t="shared" si="53" ref="G213:N213">G214</f>
        <v>3000</v>
      </c>
      <c r="H213" s="57">
        <f t="shared" si="53"/>
        <v>0</v>
      </c>
      <c r="I213" s="57">
        <f t="shared" si="53"/>
        <v>0</v>
      </c>
      <c r="J213" s="57">
        <f t="shared" si="53"/>
        <v>0</v>
      </c>
      <c r="K213" s="57">
        <f t="shared" si="53"/>
        <v>0</v>
      </c>
      <c r="L213" s="57">
        <f t="shared" si="53"/>
        <v>3000</v>
      </c>
      <c r="M213" s="57">
        <f t="shared" si="53"/>
        <v>0</v>
      </c>
      <c r="N213" s="57">
        <f t="shared" si="53"/>
        <v>0</v>
      </c>
      <c r="O213" s="8"/>
      <c r="P213" s="129"/>
      <c r="Q213" s="11"/>
      <c r="R213" s="20"/>
    </row>
    <row r="214" spans="1:18" s="16" customFormat="1" ht="72.75" customHeight="1">
      <c r="A214" s="31">
        <v>156</v>
      </c>
      <c r="B214" s="152" t="s">
        <v>22</v>
      </c>
      <c r="C214" s="32" t="s">
        <v>11</v>
      </c>
      <c r="D214" s="33">
        <v>19892.82</v>
      </c>
      <c r="E214" s="86">
        <v>7590.8</v>
      </c>
      <c r="F214" s="14">
        <v>12302.02</v>
      </c>
      <c r="G214" s="55">
        <f>SUM(H214:M214)</f>
        <v>3000</v>
      </c>
      <c r="H214" s="6"/>
      <c r="I214" s="12"/>
      <c r="J214" s="12"/>
      <c r="K214" s="12"/>
      <c r="L214" s="86">
        <v>3000</v>
      </c>
      <c r="M214" s="12"/>
      <c r="N214" s="12"/>
      <c r="O214" s="8"/>
      <c r="P214" s="129" t="s">
        <v>112</v>
      </c>
      <c r="Q214" s="11"/>
      <c r="R214" s="20"/>
    </row>
    <row r="215" spans="1:18" s="16" customFormat="1" ht="36.75" customHeight="1">
      <c r="A215" s="34"/>
      <c r="B215" s="100" t="s">
        <v>122</v>
      </c>
      <c r="C215" s="123"/>
      <c r="D215" s="14"/>
      <c r="E215" s="14"/>
      <c r="F215" s="14"/>
      <c r="G215" s="106">
        <f aca="true" t="shared" si="54" ref="G215:N215">SUM(G216:G218)</f>
        <v>235.91</v>
      </c>
      <c r="H215" s="106">
        <f t="shared" si="54"/>
        <v>0</v>
      </c>
      <c r="I215" s="106">
        <f t="shared" si="54"/>
        <v>0</v>
      </c>
      <c r="J215" s="106">
        <f t="shared" si="54"/>
        <v>0</v>
      </c>
      <c r="K215" s="106">
        <f t="shared" si="54"/>
        <v>235.91</v>
      </c>
      <c r="L215" s="106">
        <f t="shared" si="54"/>
        <v>0</v>
      </c>
      <c r="M215" s="106">
        <f t="shared" si="54"/>
        <v>0</v>
      </c>
      <c r="N215" s="106">
        <f t="shared" si="54"/>
        <v>0</v>
      </c>
      <c r="O215" s="8"/>
      <c r="P215" s="129"/>
      <c r="Q215" s="129"/>
      <c r="R215" s="20"/>
    </row>
    <row r="216" spans="1:18" s="16" customFormat="1" ht="102" customHeight="1">
      <c r="A216" s="34">
        <v>157</v>
      </c>
      <c r="B216" s="171" t="s">
        <v>268</v>
      </c>
      <c r="C216" s="123"/>
      <c r="D216" s="14"/>
      <c r="E216" s="14"/>
      <c r="F216" s="14"/>
      <c r="G216" s="25">
        <f>SUM(H216:M216)</f>
        <v>99.1</v>
      </c>
      <c r="H216" s="125"/>
      <c r="I216" s="141"/>
      <c r="J216" s="141"/>
      <c r="K216" s="12">
        <v>99.1</v>
      </c>
      <c r="L216" s="141"/>
      <c r="M216" s="141"/>
      <c r="N216" s="141"/>
      <c r="O216" s="8"/>
      <c r="P216" s="129"/>
      <c r="Q216" s="129"/>
      <c r="R216" s="20"/>
    </row>
    <row r="217" spans="1:18" s="16" customFormat="1" ht="80.25" customHeight="1">
      <c r="A217" s="34">
        <v>158</v>
      </c>
      <c r="B217" s="171" t="s">
        <v>269</v>
      </c>
      <c r="C217" s="123"/>
      <c r="D217" s="14"/>
      <c r="E217" s="14"/>
      <c r="F217" s="14"/>
      <c r="G217" s="25">
        <f>SUM(H217:M217)</f>
        <v>91.81</v>
      </c>
      <c r="H217" s="125"/>
      <c r="I217" s="141"/>
      <c r="J217" s="141"/>
      <c r="K217" s="12">
        <v>91.81</v>
      </c>
      <c r="L217" s="141"/>
      <c r="M217" s="141"/>
      <c r="N217" s="141"/>
      <c r="O217" s="8"/>
      <c r="P217" s="129"/>
      <c r="Q217" s="129"/>
      <c r="R217" s="20"/>
    </row>
    <row r="218" spans="1:18" s="16" customFormat="1" ht="61.5" customHeight="1">
      <c r="A218" s="34">
        <v>159</v>
      </c>
      <c r="B218" s="171" t="s">
        <v>270</v>
      </c>
      <c r="C218" s="123"/>
      <c r="D218" s="14"/>
      <c r="E218" s="14"/>
      <c r="F218" s="14"/>
      <c r="G218" s="25">
        <f>SUM(H218:M218)</f>
        <v>45</v>
      </c>
      <c r="H218" s="125"/>
      <c r="I218" s="141"/>
      <c r="J218" s="141"/>
      <c r="K218" s="12">
        <v>45</v>
      </c>
      <c r="L218" s="141"/>
      <c r="M218" s="141"/>
      <c r="N218" s="141"/>
      <c r="O218" s="8"/>
      <c r="P218" s="129"/>
      <c r="Q218" s="129"/>
      <c r="R218" s="20"/>
    </row>
    <row r="219" spans="1:18" s="16" customFormat="1" ht="34.5" customHeight="1">
      <c r="A219" s="34"/>
      <c r="B219" s="100" t="s">
        <v>142</v>
      </c>
      <c r="C219" s="123"/>
      <c r="D219" s="14"/>
      <c r="E219" s="14"/>
      <c r="F219" s="14"/>
      <c r="G219" s="106">
        <f aca="true" t="shared" si="55" ref="G219:N219">SUM(G220:G221)</f>
        <v>448.591</v>
      </c>
      <c r="H219" s="106">
        <f t="shared" si="55"/>
        <v>0</v>
      </c>
      <c r="I219" s="106">
        <f t="shared" si="55"/>
        <v>0</v>
      </c>
      <c r="J219" s="106">
        <f t="shared" si="55"/>
        <v>448.591</v>
      </c>
      <c r="K219" s="106">
        <f t="shared" si="55"/>
        <v>0</v>
      </c>
      <c r="L219" s="106">
        <f t="shared" si="55"/>
        <v>0</v>
      </c>
      <c r="M219" s="106">
        <f t="shared" si="55"/>
        <v>0</v>
      </c>
      <c r="N219" s="106">
        <f t="shared" si="55"/>
        <v>448.591</v>
      </c>
      <c r="O219" s="8"/>
      <c r="P219" s="129"/>
      <c r="Q219" s="129"/>
      <c r="R219" s="20"/>
    </row>
    <row r="220" spans="1:18" s="16" customFormat="1" ht="69.75" customHeight="1">
      <c r="A220" s="31">
        <v>160</v>
      </c>
      <c r="B220" s="5" t="s">
        <v>158</v>
      </c>
      <c r="C220" s="32"/>
      <c r="D220" s="33"/>
      <c r="E220" s="33"/>
      <c r="F220" s="14"/>
      <c r="G220" s="55">
        <f>SUM(H220:M220)</f>
        <v>65.047</v>
      </c>
      <c r="H220" s="6"/>
      <c r="I220" s="12"/>
      <c r="J220" s="90">
        <v>65.047</v>
      </c>
      <c r="K220" s="12"/>
      <c r="L220" s="12"/>
      <c r="M220" s="12"/>
      <c r="N220" s="90">
        <v>65.047</v>
      </c>
      <c r="O220" s="8"/>
      <c r="P220" s="129"/>
      <c r="Q220" s="11"/>
      <c r="R220" s="20"/>
    </row>
    <row r="221" spans="1:18" s="16" customFormat="1" ht="76.5" customHeight="1">
      <c r="A221" s="31">
        <v>161</v>
      </c>
      <c r="B221" s="5" t="s">
        <v>159</v>
      </c>
      <c r="C221" s="32"/>
      <c r="D221" s="33"/>
      <c r="E221" s="33"/>
      <c r="F221" s="14"/>
      <c r="G221" s="55">
        <f>SUM(H221:M221)</f>
        <v>383.544</v>
      </c>
      <c r="H221" s="6"/>
      <c r="I221" s="12"/>
      <c r="J221" s="90">
        <v>383.544</v>
      </c>
      <c r="K221" s="12"/>
      <c r="L221" s="12"/>
      <c r="M221" s="12"/>
      <c r="N221" s="90">
        <v>383.544</v>
      </c>
      <c r="O221" s="8"/>
      <c r="P221" s="129"/>
      <c r="Q221" s="11"/>
      <c r="R221" s="20"/>
    </row>
    <row r="222" spans="1:18" s="16" customFormat="1" ht="21" customHeight="1">
      <c r="A222" s="95"/>
      <c r="B222" s="94" t="s">
        <v>50</v>
      </c>
      <c r="C222" s="134"/>
      <c r="D222" s="151"/>
      <c r="E222" s="151"/>
      <c r="F222" s="151"/>
      <c r="G222" s="104">
        <f aca="true" t="shared" si="56" ref="G222:N222">G223+G225+G233</f>
        <v>671.775</v>
      </c>
      <c r="H222" s="104">
        <f t="shared" si="56"/>
        <v>0</v>
      </c>
      <c r="I222" s="104">
        <f t="shared" si="56"/>
        <v>0</v>
      </c>
      <c r="J222" s="104">
        <f t="shared" si="56"/>
        <v>486.329</v>
      </c>
      <c r="K222" s="104">
        <f t="shared" si="56"/>
        <v>179.365</v>
      </c>
      <c r="L222" s="104">
        <f t="shared" si="56"/>
        <v>6.081</v>
      </c>
      <c r="M222" s="104">
        <f t="shared" si="56"/>
        <v>0</v>
      </c>
      <c r="N222" s="104">
        <f t="shared" si="56"/>
        <v>492.41</v>
      </c>
      <c r="O222" s="135"/>
      <c r="P222" s="138"/>
      <c r="Q222" s="138"/>
      <c r="R222" s="20"/>
    </row>
    <row r="223" spans="1:18" s="16" customFormat="1" ht="39" customHeight="1">
      <c r="A223" s="31"/>
      <c r="B223" s="100" t="s">
        <v>174</v>
      </c>
      <c r="C223" s="32"/>
      <c r="D223" s="33"/>
      <c r="E223" s="33"/>
      <c r="F223" s="14"/>
      <c r="G223" s="57">
        <f aca="true" t="shared" si="57" ref="G223:N223">G224</f>
        <v>6.081</v>
      </c>
      <c r="H223" s="57">
        <f t="shared" si="57"/>
        <v>0</v>
      </c>
      <c r="I223" s="57">
        <f t="shared" si="57"/>
        <v>0</v>
      </c>
      <c r="J223" s="57">
        <f t="shared" si="57"/>
        <v>0</v>
      </c>
      <c r="K223" s="57">
        <f t="shared" si="57"/>
        <v>0</v>
      </c>
      <c r="L223" s="57">
        <f t="shared" si="57"/>
        <v>6.081</v>
      </c>
      <c r="M223" s="57">
        <f t="shared" si="57"/>
        <v>0</v>
      </c>
      <c r="N223" s="57">
        <f t="shared" si="57"/>
        <v>6.081</v>
      </c>
      <c r="O223" s="8"/>
      <c r="P223" s="129"/>
      <c r="Q223" s="11"/>
      <c r="R223" s="20"/>
    </row>
    <row r="224" spans="1:18" s="16" customFormat="1" ht="54" customHeight="1">
      <c r="A224" s="31">
        <v>162</v>
      </c>
      <c r="B224" s="152" t="s">
        <v>113</v>
      </c>
      <c r="C224" s="60" t="s">
        <v>93</v>
      </c>
      <c r="D224" s="88">
        <v>951.383</v>
      </c>
      <c r="E224" s="86">
        <v>727.503</v>
      </c>
      <c r="F224" s="14">
        <v>223.88</v>
      </c>
      <c r="G224" s="55">
        <f>SUM(H224:M224)</f>
        <v>6.081</v>
      </c>
      <c r="H224" s="6"/>
      <c r="I224" s="12"/>
      <c r="J224" s="12"/>
      <c r="K224" s="12"/>
      <c r="L224" s="86">
        <v>6.081</v>
      </c>
      <c r="M224" s="12"/>
      <c r="N224" s="86">
        <v>6.081</v>
      </c>
      <c r="O224" s="8"/>
      <c r="P224" s="129" t="s">
        <v>114</v>
      </c>
      <c r="Q224" s="11"/>
      <c r="R224" s="20"/>
    </row>
    <row r="225" spans="1:18" s="16" customFormat="1" ht="38.25" customHeight="1">
      <c r="A225" s="34"/>
      <c r="B225" s="100" t="s">
        <v>122</v>
      </c>
      <c r="C225" s="123"/>
      <c r="D225" s="14"/>
      <c r="E225" s="14"/>
      <c r="F225" s="14"/>
      <c r="G225" s="106">
        <f aca="true" t="shared" si="58" ref="G225:N225">SUM(G226:G232)</f>
        <v>179.365</v>
      </c>
      <c r="H225" s="106">
        <f t="shared" si="58"/>
        <v>0</v>
      </c>
      <c r="I225" s="106">
        <f t="shared" si="58"/>
        <v>0</v>
      </c>
      <c r="J225" s="106">
        <f t="shared" si="58"/>
        <v>0</v>
      </c>
      <c r="K225" s="106">
        <f t="shared" si="58"/>
        <v>179.365</v>
      </c>
      <c r="L225" s="106">
        <f t="shared" si="58"/>
        <v>0</v>
      </c>
      <c r="M225" s="106">
        <f t="shared" si="58"/>
        <v>0</v>
      </c>
      <c r="N225" s="106">
        <f t="shared" si="58"/>
        <v>0</v>
      </c>
      <c r="O225" s="8"/>
      <c r="P225" s="129"/>
      <c r="Q225" s="129"/>
      <c r="R225" s="20"/>
    </row>
    <row r="226" spans="1:18" s="16" customFormat="1" ht="53.25" customHeight="1">
      <c r="A226" s="34">
        <v>163</v>
      </c>
      <c r="B226" s="171" t="s">
        <v>271</v>
      </c>
      <c r="C226" s="123"/>
      <c r="D226" s="14"/>
      <c r="E226" s="14"/>
      <c r="F226" s="14"/>
      <c r="G226" s="25">
        <f aca="true" t="shared" si="59" ref="G226:G232">SUM(H226:M226)</f>
        <v>40</v>
      </c>
      <c r="H226" s="125"/>
      <c r="I226" s="141"/>
      <c r="J226" s="141"/>
      <c r="K226" s="12">
        <v>40</v>
      </c>
      <c r="L226" s="141"/>
      <c r="M226" s="141"/>
      <c r="N226" s="141"/>
      <c r="O226" s="8"/>
      <c r="P226" s="129"/>
      <c r="Q226" s="129"/>
      <c r="R226" s="20"/>
    </row>
    <row r="227" spans="1:18" s="16" customFormat="1" ht="71.25" customHeight="1">
      <c r="A227" s="34">
        <v>164</v>
      </c>
      <c r="B227" s="171" t="s">
        <v>272</v>
      </c>
      <c r="C227" s="123"/>
      <c r="D227" s="14"/>
      <c r="E227" s="14"/>
      <c r="F227" s="14"/>
      <c r="G227" s="25">
        <f t="shared" si="59"/>
        <v>60</v>
      </c>
      <c r="H227" s="125"/>
      <c r="I227" s="141"/>
      <c r="J227" s="141"/>
      <c r="K227" s="12">
        <v>60</v>
      </c>
      <c r="L227" s="141"/>
      <c r="M227" s="141"/>
      <c r="N227" s="141"/>
      <c r="O227" s="8"/>
      <c r="P227" s="129"/>
      <c r="Q227" s="129"/>
      <c r="R227" s="20"/>
    </row>
    <row r="228" spans="1:18" s="16" customFormat="1" ht="58.5" customHeight="1">
      <c r="A228" s="34">
        <v>165</v>
      </c>
      <c r="B228" s="171" t="s">
        <v>273</v>
      </c>
      <c r="C228" s="123"/>
      <c r="D228" s="14"/>
      <c r="E228" s="14"/>
      <c r="F228" s="14"/>
      <c r="G228" s="25">
        <f t="shared" si="59"/>
        <v>30</v>
      </c>
      <c r="H228" s="125"/>
      <c r="I228" s="141"/>
      <c r="J228" s="141"/>
      <c r="K228" s="12">
        <v>30</v>
      </c>
      <c r="L228" s="141"/>
      <c r="M228" s="141"/>
      <c r="N228" s="141"/>
      <c r="O228" s="8"/>
      <c r="P228" s="129"/>
      <c r="Q228" s="129"/>
      <c r="R228" s="20"/>
    </row>
    <row r="229" spans="1:18" s="16" customFormat="1" ht="56.25" customHeight="1">
      <c r="A229" s="34">
        <v>166</v>
      </c>
      <c r="B229" s="171" t="s">
        <v>274</v>
      </c>
      <c r="C229" s="123"/>
      <c r="D229" s="14"/>
      <c r="E229" s="14"/>
      <c r="F229" s="14"/>
      <c r="G229" s="25">
        <f t="shared" si="59"/>
        <v>10</v>
      </c>
      <c r="H229" s="125"/>
      <c r="I229" s="141"/>
      <c r="J229" s="141"/>
      <c r="K229" s="12">
        <v>10</v>
      </c>
      <c r="L229" s="141"/>
      <c r="M229" s="141"/>
      <c r="N229" s="141"/>
      <c r="O229" s="8"/>
      <c r="P229" s="129"/>
      <c r="Q229" s="129"/>
      <c r="R229" s="20"/>
    </row>
    <row r="230" spans="1:18" s="16" customFormat="1" ht="55.5" customHeight="1">
      <c r="A230" s="34">
        <v>167</v>
      </c>
      <c r="B230" s="171" t="s">
        <v>275</v>
      </c>
      <c r="C230" s="123"/>
      <c r="D230" s="14"/>
      <c r="E230" s="14"/>
      <c r="F230" s="14"/>
      <c r="G230" s="25">
        <f t="shared" si="59"/>
        <v>20</v>
      </c>
      <c r="H230" s="125"/>
      <c r="I230" s="141"/>
      <c r="J230" s="141"/>
      <c r="K230" s="12">
        <v>20</v>
      </c>
      <c r="L230" s="141"/>
      <c r="M230" s="141"/>
      <c r="N230" s="141"/>
      <c r="O230" s="8"/>
      <c r="P230" s="129"/>
      <c r="Q230" s="129"/>
      <c r="R230" s="20"/>
    </row>
    <row r="231" spans="1:18" s="16" customFormat="1" ht="58.5" customHeight="1">
      <c r="A231" s="34">
        <v>168</v>
      </c>
      <c r="B231" s="171" t="s">
        <v>276</v>
      </c>
      <c r="C231" s="123"/>
      <c r="D231" s="14"/>
      <c r="E231" s="14"/>
      <c r="F231" s="14"/>
      <c r="G231" s="25">
        <f t="shared" si="59"/>
        <v>10</v>
      </c>
      <c r="H231" s="125"/>
      <c r="I231" s="141"/>
      <c r="J231" s="141"/>
      <c r="K231" s="12">
        <v>10</v>
      </c>
      <c r="L231" s="141"/>
      <c r="M231" s="141"/>
      <c r="N231" s="141"/>
      <c r="O231" s="8"/>
      <c r="P231" s="129"/>
      <c r="Q231" s="129"/>
      <c r="R231" s="20"/>
    </row>
    <row r="232" spans="1:18" s="16" customFormat="1" ht="57.75" customHeight="1">
      <c r="A232" s="34">
        <v>169</v>
      </c>
      <c r="B232" s="171" t="s">
        <v>277</v>
      </c>
      <c r="C232" s="123"/>
      <c r="D232" s="14"/>
      <c r="E232" s="14"/>
      <c r="F232" s="14"/>
      <c r="G232" s="25">
        <f t="shared" si="59"/>
        <v>9.365</v>
      </c>
      <c r="H232" s="125"/>
      <c r="I232" s="141"/>
      <c r="J232" s="141"/>
      <c r="K232" s="12">
        <v>9.365</v>
      </c>
      <c r="L232" s="141"/>
      <c r="M232" s="141"/>
      <c r="N232" s="141"/>
      <c r="O232" s="8"/>
      <c r="P232" s="129"/>
      <c r="Q232" s="129"/>
      <c r="R232" s="20"/>
    </row>
    <row r="233" spans="1:18" s="16" customFormat="1" ht="41.25" customHeight="1">
      <c r="A233" s="34"/>
      <c r="B233" s="100" t="s">
        <v>142</v>
      </c>
      <c r="C233" s="123"/>
      <c r="D233" s="14"/>
      <c r="E233" s="14"/>
      <c r="F233" s="14"/>
      <c r="G233" s="106">
        <f aca="true" t="shared" si="60" ref="G233:N233">G234</f>
        <v>486.329</v>
      </c>
      <c r="H233" s="106">
        <f t="shared" si="60"/>
        <v>0</v>
      </c>
      <c r="I233" s="106">
        <f t="shared" si="60"/>
        <v>0</v>
      </c>
      <c r="J233" s="106">
        <f t="shared" si="60"/>
        <v>486.329</v>
      </c>
      <c r="K233" s="106">
        <f t="shared" si="60"/>
        <v>0</v>
      </c>
      <c r="L233" s="106">
        <f t="shared" si="60"/>
        <v>0</v>
      </c>
      <c r="M233" s="106">
        <f t="shared" si="60"/>
        <v>0</v>
      </c>
      <c r="N233" s="106">
        <f t="shared" si="60"/>
        <v>486.329</v>
      </c>
      <c r="O233" s="8"/>
      <c r="P233" s="129"/>
      <c r="Q233" s="129"/>
      <c r="R233" s="20"/>
    </row>
    <row r="234" spans="1:18" s="16" customFormat="1" ht="56.25" customHeight="1">
      <c r="A234" s="31">
        <v>170</v>
      </c>
      <c r="B234" s="5" t="s">
        <v>160</v>
      </c>
      <c r="C234" s="32"/>
      <c r="D234" s="33"/>
      <c r="E234" s="33"/>
      <c r="F234" s="14"/>
      <c r="G234" s="55">
        <f>SUM(H234:M234)</f>
        <v>486.329</v>
      </c>
      <c r="H234" s="6"/>
      <c r="I234" s="12"/>
      <c r="J234" s="90">
        <v>486.329</v>
      </c>
      <c r="K234" s="12"/>
      <c r="L234" s="12"/>
      <c r="M234" s="12"/>
      <c r="N234" s="90">
        <v>486.329</v>
      </c>
      <c r="O234" s="8"/>
      <c r="P234" s="129"/>
      <c r="Q234" s="11"/>
      <c r="R234" s="20"/>
    </row>
    <row r="235" spans="1:18" s="16" customFormat="1" ht="29.25" customHeight="1">
      <c r="A235" s="95"/>
      <c r="B235" s="156" t="s">
        <v>51</v>
      </c>
      <c r="C235" s="134"/>
      <c r="D235" s="151"/>
      <c r="E235" s="151"/>
      <c r="F235" s="154"/>
      <c r="G235" s="104">
        <f aca="true" t="shared" si="61" ref="G235:N235">G236+G240+G246</f>
        <v>4977.613</v>
      </c>
      <c r="H235" s="104">
        <f t="shared" si="61"/>
        <v>0</v>
      </c>
      <c r="I235" s="104">
        <f t="shared" si="61"/>
        <v>0</v>
      </c>
      <c r="J235" s="104">
        <f t="shared" si="61"/>
        <v>350.358</v>
      </c>
      <c r="K235" s="104">
        <f t="shared" si="61"/>
        <v>395.076</v>
      </c>
      <c r="L235" s="104">
        <f t="shared" si="61"/>
        <v>4232.179</v>
      </c>
      <c r="M235" s="104">
        <f t="shared" si="61"/>
        <v>0</v>
      </c>
      <c r="N235" s="104">
        <f t="shared" si="61"/>
        <v>95.32</v>
      </c>
      <c r="O235" s="135"/>
      <c r="P235" s="137"/>
      <c r="Q235" s="138"/>
      <c r="R235" s="20"/>
    </row>
    <row r="236" spans="1:18" s="16" customFormat="1" ht="31.5">
      <c r="A236" s="31"/>
      <c r="B236" s="100" t="s">
        <v>174</v>
      </c>
      <c r="C236" s="32"/>
      <c r="D236" s="33"/>
      <c r="E236" s="33"/>
      <c r="F236" s="50"/>
      <c r="G236" s="57">
        <f aca="true" t="shared" si="62" ref="G236:N236">SUM(G237:G239)</f>
        <v>4232.179</v>
      </c>
      <c r="H236" s="57">
        <f t="shared" si="62"/>
        <v>0</v>
      </c>
      <c r="I236" s="57">
        <f t="shared" si="62"/>
        <v>0</v>
      </c>
      <c r="J236" s="57">
        <f t="shared" si="62"/>
        <v>0</v>
      </c>
      <c r="K236" s="57">
        <f t="shared" si="62"/>
        <v>0</v>
      </c>
      <c r="L236" s="57">
        <f t="shared" si="62"/>
        <v>4232.179</v>
      </c>
      <c r="M236" s="57">
        <f t="shared" si="62"/>
        <v>0</v>
      </c>
      <c r="N236" s="57">
        <f t="shared" si="62"/>
        <v>95.32</v>
      </c>
      <c r="O236" s="8"/>
      <c r="P236" s="10"/>
      <c r="Q236" s="11"/>
      <c r="R236" s="20"/>
    </row>
    <row r="237" spans="1:18" s="16" customFormat="1" ht="101.25" customHeight="1">
      <c r="A237" s="31">
        <v>171</v>
      </c>
      <c r="B237" s="155" t="s">
        <v>52</v>
      </c>
      <c r="C237" s="32" t="s">
        <v>29</v>
      </c>
      <c r="D237" s="33">
        <v>18883.644</v>
      </c>
      <c r="E237" s="86">
        <v>5339.935</v>
      </c>
      <c r="F237" s="33">
        <v>13543.709</v>
      </c>
      <c r="G237" s="55">
        <f>SUM(H237:M237)</f>
        <v>2086.099</v>
      </c>
      <c r="H237" s="6"/>
      <c r="I237" s="12"/>
      <c r="J237" s="12"/>
      <c r="K237" s="12"/>
      <c r="L237" s="86">
        <v>2086.099</v>
      </c>
      <c r="M237" s="12"/>
      <c r="N237" s="12"/>
      <c r="O237" s="8"/>
      <c r="P237" s="129" t="s">
        <v>14</v>
      </c>
      <c r="Q237" s="11"/>
      <c r="R237" s="20"/>
    </row>
    <row r="238" spans="1:18" s="16" customFormat="1" ht="101.25" customHeight="1">
      <c r="A238" s="31">
        <v>172</v>
      </c>
      <c r="B238" s="130" t="s">
        <v>115</v>
      </c>
      <c r="C238" s="45" t="s">
        <v>117</v>
      </c>
      <c r="D238" s="44">
        <v>19286.056</v>
      </c>
      <c r="E238" s="86">
        <v>2.088</v>
      </c>
      <c r="F238" s="33">
        <v>19283.968</v>
      </c>
      <c r="G238" s="55">
        <f>SUM(H238:M238)</f>
        <v>50</v>
      </c>
      <c r="H238" s="6"/>
      <c r="I238" s="12"/>
      <c r="J238" s="12"/>
      <c r="K238" s="12"/>
      <c r="L238" s="86">
        <v>50</v>
      </c>
      <c r="M238" s="12"/>
      <c r="N238" s="12"/>
      <c r="O238" s="8"/>
      <c r="P238" s="129"/>
      <c r="Q238" s="11"/>
      <c r="R238" s="20"/>
    </row>
    <row r="239" spans="1:18" s="16" customFormat="1" ht="70.5" customHeight="1">
      <c r="A239" s="31">
        <v>173</v>
      </c>
      <c r="B239" s="130" t="s">
        <v>116</v>
      </c>
      <c r="C239" s="45" t="s">
        <v>63</v>
      </c>
      <c r="D239" s="44">
        <v>11503.692</v>
      </c>
      <c r="E239" s="86">
        <v>99.008</v>
      </c>
      <c r="F239" s="33">
        <v>11404.684</v>
      </c>
      <c r="G239" s="55">
        <f>SUM(H239:M239)</f>
        <v>2096.08</v>
      </c>
      <c r="H239" s="6"/>
      <c r="I239" s="12"/>
      <c r="J239" s="12"/>
      <c r="K239" s="12"/>
      <c r="L239" s="86">
        <v>2096.08</v>
      </c>
      <c r="M239" s="12"/>
      <c r="N239" s="86">
        <v>95.32</v>
      </c>
      <c r="O239" s="8"/>
      <c r="P239" s="129" t="s">
        <v>118</v>
      </c>
      <c r="Q239" s="11"/>
      <c r="R239" s="20"/>
    </row>
    <row r="240" spans="1:18" s="16" customFormat="1" ht="39" customHeight="1">
      <c r="A240" s="34"/>
      <c r="B240" s="100" t="s">
        <v>122</v>
      </c>
      <c r="C240" s="123"/>
      <c r="D240" s="14"/>
      <c r="E240" s="14"/>
      <c r="F240" s="14"/>
      <c r="G240" s="106">
        <f aca="true" t="shared" si="63" ref="G240:N240">SUM(G241:G245)</f>
        <v>395.076</v>
      </c>
      <c r="H240" s="106">
        <f t="shared" si="63"/>
        <v>0</v>
      </c>
      <c r="I240" s="106">
        <f t="shared" si="63"/>
        <v>0</v>
      </c>
      <c r="J240" s="106">
        <f t="shared" si="63"/>
        <v>0</v>
      </c>
      <c r="K240" s="106">
        <f t="shared" si="63"/>
        <v>395.076</v>
      </c>
      <c r="L240" s="106">
        <f t="shared" si="63"/>
        <v>0</v>
      </c>
      <c r="M240" s="106">
        <f t="shared" si="63"/>
        <v>0</v>
      </c>
      <c r="N240" s="106">
        <f t="shared" si="63"/>
        <v>0</v>
      </c>
      <c r="O240" s="126"/>
      <c r="P240" s="142"/>
      <c r="Q240" s="142"/>
      <c r="R240" s="20"/>
    </row>
    <row r="241" spans="1:18" s="16" customFormat="1" ht="57.75" customHeight="1">
      <c r="A241" s="34">
        <v>174</v>
      </c>
      <c r="B241" s="171" t="s">
        <v>278</v>
      </c>
      <c r="C241" s="123"/>
      <c r="D241" s="14"/>
      <c r="E241" s="14"/>
      <c r="F241" s="14"/>
      <c r="G241" s="25">
        <f>SUM(H241:M241)</f>
        <v>49</v>
      </c>
      <c r="H241" s="125"/>
      <c r="I241" s="141"/>
      <c r="J241" s="141"/>
      <c r="K241" s="12">
        <v>49</v>
      </c>
      <c r="L241" s="141"/>
      <c r="M241" s="141"/>
      <c r="N241" s="141"/>
      <c r="O241" s="126"/>
      <c r="P241" s="142"/>
      <c r="Q241" s="142"/>
      <c r="R241" s="20"/>
    </row>
    <row r="242" spans="1:18" s="16" customFormat="1" ht="60" customHeight="1">
      <c r="A242" s="34">
        <v>175</v>
      </c>
      <c r="B242" s="171" t="s">
        <v>279</v>
      </c>
      <c r="C242" s="123"/>
      <c r="D242" s="14"/>
      <c r="E242" s="14"/>
      <c r="F242" s="14"/>
      <c r="G242" s="25">
        <f>SUM(H242:M242)</f>
        <v>50</v>
      </c>
      <c r="H242" s="125"/>
      <c r="I242" s="141"/>
      <c r="J242" s="141"/>
      <c r="K242" s="12">
        <v>50</v>
      </c>
      <c r="L242" s="141"/>
      <c r="M242" s="141"/>
      <c r="N242" s="141"/>
      <c r="O242" s="126"/>
      <c r="P242" s="142"/>
      <c r="Q242" s="142"/>
      <c r="R242" s="20"/>
    </row>
    <row r="243" spans="1:18" s="16" customFormat="1" ht="54.75" customHeight="1">
      <c r="A243" s="34">
        <v>176</v>
      </c>
      <c r="B243" s="171" t="s">
        <v>280</v>
      </c>
      <c r="C243" s="123"/>
      <c r="D243" s="14"/>
      <c r="E243" s="14"/>
      <c r="F243" s="14"/>
      <c r="G243" s="25">
        <f>SUM(H243:M243)</f>
        <v>99</v>
      </c>
      <c r="H243" s="125"/>
      <c r="I243" s="141"/>
      <c r="J243" s="141"/>
      <c r="K243" s="12">
        <v>99</v>
      </c>
      <c r="L243" s="141"/>
      <c r="M243" s="141"/>
      <c r="N243" s="141"/>
      <c r="O243" s="126"/>
      <c r="P243" s="142"/>
      <c r="Q243" s="142"/>
      <c r="R243" s="20"/>
    </row>
    <row r="244" spans="1:18" s="16" customFormat="1" ht="57" customHeight="1">
      <c r="A244" s="34">
        <v>177</v>
      </c>
      <c r="B244" s="171" t="s">
        <v>281</v>
      </c>
      <c r="C244" s="123"/>
      <c r="D244" s="14"/>
      <c r="E244" s="14"/>
      <c r="F244" s="14"/>
      <c r="G244" s="25">
        <f>SUM(H244:M244)</f>
        <v>99</v>
      </c>
      <c r="H244" s="125"/>
      <c r="I244" s="141"/>
      <c r="J244" s="141"/>
      <c r="K244" s="12">
        <v>99</v>
      </c>
      <c r="L244" s="141"/>
      <c r="M244" s="141"/>
      <c r="N244" s="141"/>
      <c r="O244" s="126"/>
      <c r="P244" s="142"/>
      <c r="Q244" s="142"/>
      <c r="R244" s="20"/>
    </row>
    <row r="245" spans="1:18" s="16" customFormat="1" ht="59.25" customHeight="1">
      <c r="A245" s="34">
        <v>178</v>
      </c>
      <c r="B245" s="171" t="s">
        <v>282</v>
      </c>
      <c r="C245" s="123"/>
      <c r="D245" s="14"/>
      <c r="E245" s="14"/>
      <c r="F245" s="14"/>
      <c r="G245" s="25">
        <f>SUM(H245:M245)</f>
        <v>98.076</v>
      </c>
      <c r="H245" s="125"/>
      <c r="I245" s="141"/>
      <c r="J245" s="141"/>
      <c r="K245" s="12">
        <v>98.076</v>
      </c>
      <c r="L245" s="141"/>
      <c r="M245" s="141"/>
      <c r="N245" s="141"/>
      <c r="O245" s="126"/>
      <c r="P245" s="142"/>
      <c r="Q245" s="142"/>
      <c r="R245" s="20"/>
    </row>
    <row r="246" spans="1:18" s="16" customFormat="1" ht="39" customHeight="1">
      <c r="A246" s="34"/>
      <c r="B246" s="100" t="s">
        <v>142</v>
      </c>
      <c r="C246" s="123"/>
      <c r="D246" s="14"/>
      <c r="E246" s="14"/>
      <c r="F246" s="14"/>
      <c r="G246" s="106">
        <f aca="true" t="shared" si="64" ref="G246:N246">G247</f>
        <v>350.358</v>
      </c>
      <c r="H246" s="106">
        <f t="shared" si="64"/>
        <v>0</v>
      </c>
      <c r="I246" s="106">
        <f t="shared" si="64"/>
        <v>0</v>
      </c>
      <c r="J246" s="106">
        <f t="shared" si="64"/>
        <v>350.358</v>
      </c>
      <c r="K246" s="106">
        <f t="shared" si="64"/>
        <v>0</v>
      </c>
      <c r="L246" s="106">
        <f t="shared" si="64"/>
        <v>0</v>
      </c>
      <c r="M246" s="106">
        <f t="shared" si="64"/>
        <v>0</v>
      </c>
      <c r="N246" s="106">
        <f t="shared" si="64"/>
        <v>0</v>
      </c>
      <c r="O246" s="126"/>
      <c r="P246" s="142"/>
      <c r="Q246" s="142"/>
      <c r="R246" s="20"/>
    </row>
    <row r="247" spans="1:18" s="16" customFormat="1" ht="63.75" customHeight="1">
      <c r="A247" s="31">
        <v>179</v>
      </c>
      <c r="B247" s="5" t="s">
        <v>161</v>
      </c>
      <c r="C247" s="32"/>
      <c r="D247" s="33"/>
      <c r="E247" s="33"/>
      <c r="F247" s="33"/>
      <c r="G247" s="55">
        <f>SUM(H247:M247)</f>
        <v>350.358</v>
      </c>
      <c r="H247" s="6"/>
      <c r="I247" s="12"/>
      <c r="J247" s="90">
        <v>350.358</v>
      </c>
      <c r="K247" s="12"/>
      <c r="L247" s="12"/>
      <c r="M247" s="12"/>
      <c r="N247" s="12"/>
      <c r="O247" s="8"/>
      <c r="P247" s="129"/>
      <c r="Q247" s="11"/>
      <c r="R247" s="20"/>
    </row>
    <row r="248" spans="1:18" s="16" customFormat="1" ht="24.75" customHeight="1">
      <c r="A248" s="95"/>
      <c r="B248" s="94" t="s">
        <v>53</v>
      </c>
      <c r="C248" s="134"/>
      <c r="D248" s="151"/>
      <c r="E248" s="151"/>
      <c r="F248" s="151"/>
      <c r="G248" s="104">
        <f aca="true" t="shared" si="65" ref="G248:N248">G249+G253</f>
        <v>561.428</v>
      </c>
      <c r="H248" s="104">
        <f t="shared" si="65"/>
        <v>0</v>
      </c>
      <c r="I248" s="104">
        <f t="shared" si="65"/>
        <v>0</v>
      </c>
      <c r="J248" s="104">
        <f t="shared" si="65"/>
        <v>342.482</v>
      </c>
      <c r="K248" s="104">
        <f t="shared" si="65"/>
        <v>218.946</v>
      </c>
      <c r="L248" s="104">
        <f t="shared" si="65"/>
        <v>0</v>
      </c>
      <c r="M248" s="104">
        <f t="shared" si="65"/>
        <v>0</v>
      </c>
      <c r="N248" s="104">
        <f t="shared" si="65"/>
        <v>342.482</v>
      </c>
      <c r="O248" s="135"/>
      <c r="P248" s="138"/>
      <c r="Q248" s="138"/>
      <c r="R248" s="20"/>
    </row>
    <row r="249" spans="1:18" s="16" customFormat="1" ht="41.25" customHeight="1">
      <c r="A249" s="157"/>
      <c r="B249" s="100" t="s">
        <v>122</v>
      </c>
      <c r="C249" s="158"/>
      <c r="D249" s="159"/>
      <c r="E249" s="159"/>
      <c r="F249" s="159"/>
      <c r="G249" s="106">
        <f aca="true" t="shared" si="66" ref="G249:N249">SUM(G250:G252)</f>
        <v>218.946</v>
      </c>
      <c r="H249" s="106">
        <f t="shared" si="66"/>
        <v>0</v>
      </c>
      <c r="I249" s="106">
        <f t="shared" si="66"/>
        <v>0</v>
      </c>
      <c r="J249" s="106">
        <f t="shared" si="66"/>
        <v>0</v>
      </c>
      <c r="K249" s="106">
        <f t="shared" si="66"/>
        <v>218.946</v>
      </c>
      <c r="L249" s="106">
        <f t="shared" si="66"/>
        <v>0</v>
      </c>
      <c r="M249" s="106">
        <f t="shared" si="66"/>
        <v>0</v>
      </c>
      <c r="N249" s="106">
        <f t="shared" si="66"/>
        <v>0</v>
      </c>
      <c r="O249" s="126"/>
      <c r="P249" s="142"/>
      <c r="Q249" s="142"/>
      <c r="R249" s="20"/>
    </row>
    <row r="250" spans="1:18" s="16" customFormat="1" ht="57" customHeight="1">
      <c r="A250" s="34">
        <v>180</v>
      </c>
      <c r="B250" s="171" t="s">
        <v>283</v>
      </c>
      <c r="C250" s="158"/>
      <c r="D250" s="159"/>
      <c r="E250" s="159"/>
      <c r="F250" s="159"/>
      <c r="G250" s="25">
        <f>SUM(H250:M250)</f>
        <v>99.901</v>
      </c>
      <c r="H250" s="125"/>
      <c r="I250" s="141"/>
      <c r="J250" s="141"/>
      <c r="K250" s="12">
        <v>99.901</v>
      </c>
      <c r="L250" s="141"/>
      <c r="M250" s="141"/>
      <c r="N250" s="141"/>
      <c r="O250" s="126"/>
      <c r="P250" s="142"/>
      <c r="Q250" s="142"/>
      <c r="R250" s="20"/>
    </row>
    <row r="251" spans="1:18" s="16" customFormat="1" ht="58.5" customHeight="1">
      <c r="A251" s="34">
        <v>181</v>
      </c>
      <c r="B251" s="171" t="s">
        <v>284</v>
      </c>
      <c r="C251" s="158"/>
      <c r="D251" s="159"/>
      <c r="E251" s="159"/>
      <c r="F251" s="159"/>
      <c r="G251" s="25">
        <f>SUM(H251:M251)</f>
        <v>99.9</v>
      </c>
      <c r="H251" s="125"/>
      <c r="I251" s="141"/>
      <c r="J251" s="141"/>
      <c r="K251" s="12">
        <v>99.9</v>
      </c>
      <c r="L251" s="141"/>
      <c r="M251" s="141"/>
      <c r="N251" s="141"/>
      <c r="O251" s="126"/>
      <c r="P251" s="142"/>
      <c r="Q251" s="142"/>
      <c r="R251" s="20"/>
    </row>
    <row r="252" spans="1:18" s="16" customFormat="1" ht="57" customHeight="1">
      <c r="A252" s="34">
        <v>182</v>
      </c>
      <c r="B252" s="171" t="s">
        <v>285</v>
      </c>
      <c r="C252" s="158"/>
      <c r="D252" s="159"/>
      <c r="E252" s="159"/>
      <c r="F252" s="159"/>
      <c r="G252" s="25">
        <f>SUM(H252:M252)</f>
        <v>19.145</v>
      </c>
      <c r="H252" s="125"/>
      <c r="I252" s="141"/>
      <c r="J252" s="141"/>
      <c r="K252" s="12">
        <v>19.145</v>
      </c>
      <c r="L252" s="141"/>
      <c r="M252" s="141"/>
      <c r="N252" s="141"/>
      <c r="O252" s="126"/>
      <c r="P252" s="142"/>
      <c r="Q252" s="142"/>
      <c r="R252" s="20"/>
    </row>
    <row r="253" spans="1:18" s="16" customFormat="1" ht="44.25" customHeight="1">
      <c r="A253" s="157"/>
      <c r="B253" s="100" t="s">
        <v>142</v>
      </c>
      <c r="C253" s="158"/>
      <c r="D253" s="159"/>
      <c r="E253" s="159"/>
      <c r="F253" s="159"/>
      <c r="G253" s="106">
        <f aca="true" t="shared" si="67" ref="G253:N253">SUM(G254)</f>
        <v>342.482</v>
      </c>
      <c r="H253" s="106">
        <f t="shared" si="67"/>
        <v>0</v>
      </c>
      <c r="I253" s="106">
        <f t="shared" si="67"/>
        <v>0</v>
      </c>
      <c r="J253" s="106">
        <f t="shared" si="67"/>
        <v>342.482</v>
      </c>
      <c r="K253" s="106">
        <f t="shared" si="67"/>
        <v>0</v>
      </c>
      <c r="L253" s="106">
        <f t="shared" si="67"/>
        <v>0</v>
      </c>
      <c r="M253" s="106">
        <f t="shared" si="67"/>
        <v>0</v>
      </c>
      <c r="N253" s="106">
        <f t="shared" si="67"/>
        <v>342.482</v>
      </c>
      <c r="O253" s="126"/>
      <c r="P253" s="142"/>
      <c r="Q253" s="142"/>
      <c r="R253" s="20"/>
    </row>
    <row r="254" spans="1:18" s="16" customFormat="1" ht="59.25" customHeight="1">
      <c r="A254" s="31">
        <v>183</v>
      </c>
      <c r="B254" s="5" t="s">
        <v>162</v>
      </c>
      <c r="C254" s="32"/>
      <c r="D254" s="33"/>
      <c r="E254" s="33"/>
      <c r="F254" s="33"/>
      <c r="G254" s="55">
        <f>SUM(H254:M254)</f>
        <v>342.482</v>
      </c>
      <c r="H254" s="6"/>
      <c r="I254" s="12"/>
      <c r="J254" s="90">
        <v>342.482</v>
      </c>
      <c r="K254" s="12"/>
      <c r="L254" s="12"/>
      <c r="M254" s="12"/>
      <c r="N254" s="90">
        <v>342.482</v>
      </c>
      <c r="O254" s="8"/>
      <c r="P254" s="129"/>
      <c r="Q254" s="11"/>
      <c r="R254" s="20"/>
    </row>
    <row r="255" spans="1:18" s="16" customFormat="1" ht="19.5" customHeight="1">
      <c r="A255" s="95"/>
      <c r="B255" s="94" t="s">
        <v>54</v>
      </c>
      <c r="C255" s="134"/>
      <c r="D255" s="151"/>
      <c r="E255" s="151"/>
      <c r="F255" s="151"/>
      <c r="G255" s="104">
        <f aca="true" t="shared" si="68" ref="G255:N255">G256+G258+G261</f>
        <v>395.723</v>
      </c>
      <c r="H255" s="104">
        <f t="shared" si="68"/>
        <v>140</v>
      </c>
      <c r="I255" s="104">
        <f t="shared" si="68"/>
        <v>0</v>
      </c>
      <c r="J255" s="104">
        <f t="shared" si="68"/>
        <v>146.966</v>
      </c>
      <c r="K255" s="104">
        <f t="shared" si="68"/>
        <v>108.757</v>
      </c>
      <c r="L255" s="104">
        <f t="shared" si="68"/>
        <v>0</v>
      </c>
      <c r="M255" s="104">
        <f t="shared" si="68"/>
        <v>0</v>
      </c>
      <c r="N255" s="104">
        <f t="shared" si="68"/>
        <v>286.966</v>
      </c>
      <c r="O255" s="135"/>
      <c r="P255" s="138"/>
      <c r="Q255" s="138"/>
      <c r="R255" s="20"/>
    </row>
    <row r="256" spans="1:18" s="16" customFormat="1" ht="37.5" customHeight="1">
      <c r="A256" s="31"/>
      <c r="B256" s="100" t="s">
        <v>174</v>
      </c>
      <c r="C256" s="32"/>
      <c r="D256" s="33"/>
      <c r="E256" s="33"/>
      <c r="F256" s="33"/>
      <c r="G256" s="57">
        <f aca="true" t="shared" si="69" ref="G256:N256">G257</f>
        <v>140</v>
      </c>
      <c r="H256" s="57">
        <f t="shared" si="69"/>
        <v>140</v>
      </c>
      <c r="I256" s="57">
        <f t="shared" si="69"/>
        <v>0</v>
      </c>
      <c r="J256" s="57">
        <f t="shared" si="69"/>
        <v>0</v>
      </c>
      <c r="K256" s="57">
        <f t="shared" si="69"/>
        <v>0</v>
      </c>
      <c r="L256" s="57">
        <f t="shared" si="69"/>
        <v>0</v>
      </c>
      <c r="M256" s="57">
        <f t="shared" si="69"/>
        <v>0</v>
      </c>
      <c r="N256" s="57">
        <f t="shared" si="69"/>
        <v>140</v>
      </c>
      <c r="O256" s="8"/>
      <c r="P256" s="129"/>
      <c r="Q256" s="11"/>
      <c r="R256" s="20"/>
    </row>
    <row r="257" spans="1:18" s="16" customFormat="1" ht="90.75" customHeight="1">
      <c r="A257" s="31">
        <v>184</v>
      </c>
      <c r="B257" s="11" t="s">
        <v>76</v>
      </c>
      <c r="C257" s="32" t="s">
        <v>73</v>
      </c>
      <c r="D257" s="71">
        <v>1927.444</v>
      </c>
      <c r="E257" s="79">
        <v>1536.381</v>
      </c>
      <c r="F257" s="71">
        <v>391.063</v>
      </c>
      <c r="G257" s="76">
        <f>SUM(H257:M257)</f>
        <v>140</v>
      </c>
      <c r="H257" s="70">
        <v>140</v>
      </c>
      <c r="I257" s="6"/>
      <c r="J257" s="6"/>
      <c r="K257" s="6"/>
      <c r="L257" s="6"/>
      <c r="M257" s="6"/>
      <c r="N257" s="70">
        <v>140</v>
      </c>
      <c r="O257" s="8"/>
      <c r="P257" s="177" t="s">
        <v>288</v>
      </c>
      <c r="Q257" s="11"/>
      <c r="R257" s="20"/>
    </row>
    <row r="258" spans="1:18" s="16" customFormat="1" ht="36.75" customHeight="1">
      <c r="A258" s="34"/>
      <c r="B258" s="100" t="s">
        <v>122</v>
      </c>
      <c r="C258" s="123"/>
      <c r="D258" s="14"/>
      <c r="E258" s="14"/>
      <c r="F258" s="14"/>
      <c r="G258" s="106">
        <f aca="true" t="shared" si="70" ref="G258:N258">SUM(G259:G260)</f>
        <v>108.757</v>
      </c>
      <c r="H258" s="106">
        <f t="shared" si="70"/>
        <v>0</v>
      </c>
      <c r="I258" s="106">
        <f t="shared" si="70"/>
        <v>0</v>
      </c>
      <c r="J258" s="106">
        <f t="shared" si="70"/>
        <v>0</v>
      </c>
      <c r="K258" s="106">
        <f t="shared" si="70"/>
        <v>108.757</v>
      </c>
      <c r="L258" s="106">
        <f t="shared" si="70"/>
        <v>0</v>
      </c>
      <c r="M258" s="106">
        <f t="shared" si="70"/>
        <v>0</v>
      </c>
      <c r="N258" s="106">
        <f t="shared" si="70"/>
        <v>0</v>
      </c>
      <c r="O258" s="126"/>
      <c r="P258" s="142"/>
      <c r="Q258" s="142"/>
      <c r="R258" s="20"/>
    </row>
    <row r="259" spans="1:18" s="16" customFormat="1" ht="54.75" customHeight="1">
      <c r="A259" s="34">
        <v>185</v>
      </c>
      <c r="B259" s="171" t="s">
        <v>286</v>
      </c>
      <c r="C259" s="123"/>
      <c r="D259" s="14"/>
      <c r="E259" s="14"/>
      <c r="F259" s="14"/>
      <c r="G259" s="25">
        <f>SUM(H259:M259)</f>
        <v>80</v>
      </c>
      <c r="H259" s="125"/>
      <c r="I259" s="141"/>
      <c r="J259" s="141"/>
      <c r="K259" s="12">
        <v>80</v>
      </c>
      <c r="L259" s="141"/>
      <c r="M259" s="141"/>
      <c r="N259" s="141"/>
      <c r="O259" s="126"/>
      <c r="P259" s="142"/>
      <c r="Q259" s="142"/>
      <c r="R259" s="20"/>
    </row>
    <row r="260" spans="1:18" s="16" customFormat="1" ht="54" customHeight="1">
      <c r="A260" s="34">
        <v>186</v>
      </c>
      <c r="B260" s="171" t="s">
        <v>287</v>
      </c>
      <c r="C260" s="123"/>
      <c r="D260" s="14"/>
      <c r="E260" s="14"/>
      <c r="F260" s="14"/>
      <c r="G260" s="25">
        <f>SUM(H260:M260)</f>
        <v>28.757</v>
      </c>
      <c r="H260" s="125"/>
      <c r="I260" s="141"/>
      <c r="J260" s="141"/>
      <c r="K260" s="12">
        <v>28.757</v>
      </c>
      <c r="L260" s="141"/>
      <c r="M260" s="141"/>
      <c r="N260" s="141"/>
      <c r="O260" s="126"/>
      <c r="P260" s="142"/>
      <c r="Q260" s="142"/>
      <c r="R260" s="20"/>
    </row>
    <row r="261" spans="1:18" s="16" customFormat="1" ht="36.75" customHeight="1">
      <c r="A261" s="34"/>
      <c r="B261" s="100" t="s">
        <v>142</v>
      </c>
      <c r="C261" s="123"/>
      <c r="D261" s="14"/>
      <c r="E261" s="14"/>
      <c r="F261" s="14"/>
      <c r="G261" s="106">
        <f aca="true" t="shared" si="71" ref="G261:N261">G262</f>
        <v>146.966</v>
      </c>
      <c r="H261" s="106">
        <f t="shared" si="71"/>
        <v>0</v>
      </c>
      <c r="I261" s="106">
        <f t="shared" si="71"/>
        <v>0</v>
      </c>
      <c r="J261" s="106">
        <f t="shared" si="71"/>
        <v>146.966</v>
      </c>
      <c r="K261" s="106">
        <f t="shared" si="71"/>
        <v>0</v>
      </c>
      <c r="L261" s="106">
        <f t="shared" si="71"/>
        <v>0</v>
      </c>
      <c r="M261" s="106">
        <f t="shared" si="71"/>
        <v>0</v>
      </c>
      <c r="N261" s="106">
        <f t="shared" si="71"/>
        <v>146.966</v>
      </c>
      <c r="O261" s="126"/>
      <c r="P261" s="142"/>
      <c r="Q261" s="142"/>
      <c r="R261" s="20"/>
    </row>
    <row r="262" spans="1:18" s="16" customFormat="1" ht="75" customHeight="1">
      <c r="A262" s="31">
        <v>187</v>
      </c>
      <c r="B262" s="5" t="s">
        <v>163</v>
      </c>
      <c r="C262" s="32"/>
      <c r="D262" s="33"/>
      <c r="E262" s="33"/>
      <c r="F262" s="33"/>
      <c r="G262" s="55">
        <f>SUM(H262:M262)</f>
        <v>146.966</v>
      </c>
      <c r="H262" s="6"/>
      <c r="I262" s="12"/>
      <c r="J262" s="90">
        <v>146.966</v>
      </c>
      <c r="K262" s="12"/>
      <c r="L262" s="12"/>
      <c r="M262" s="12"/>
      <c r="N262" s="90">
        <v>146.966</v>
      </c>
      <c r="O262" s="8"/>
      <c r="P262" s="129"/>
      <c r="Q262" s="11"/>
      <c r="R262" s="20"/>
    </row>
    <row r="263" spans="1:18" s="16" customFormat="1" ht="24.75" customHeight="1">
      <c r="A263" s="95"/>
      <c r="B263" s="94" t="s">
        <v>55</v>
      </c>
      <c r="C263" s="134"/>
      <c r="D263" s="151"/>
      <c r="E263" s="151"/>
      <c r="F263" s="151"/>
      <c r="G263" s="104">
        <f aca="true" t="shared" si="72" ref="G263:N263">G264+G267+G272</f>
        <v>3374.8450000000003</v>
      </c>
      <c r="H263" s="104">
        <f t="shared" si="72"/>
        <v>0</v>
      </c>
      <c r="I263" s="104">
        <f t="shared" si="72"/>
        <v>99</v>
      </c>
      <c r="J263" s="104">
        <f t="shared" si="72"/>
        <v>276.875</v>
      </c>
      <c r="K263" s="104">
        <f t="shared" si="72"/>
        <v>212.028</v>
      </c>
      <c r="L263" s="104">
        <f t="shared" si="72"/>
        <v>2649</v>
      </c>
      <c r="M263" s="104">
        <f t="shared" si="72"/>
        <v>137.942</v>
      </c>
      <c r="N263" s="104">
        <f t="shared" si="72"/>
        <v>462.817</v>
      </c>
      <c r="O263" s="135"/>
      <c r="P263" s="138"/>
      <c r="Q263" s="138"/>
      <c r="R263" s="20"/>
    </row>
    <row r="264" spans="1:18" s="16" customFormat="1" ht="36" customHeight="1">
      <c r="A264" s="31"/>
      <c r="B264" s="100" t="s">
        <v>174</v>
      </c>
      <c r="C264" s="32"/>
      <c r="D264" s="33"/>
      <c r="E264" s="33"/>
      <c r="F264" s="33"/>
      <c r="G264" s="57">
        <f aca="true" t="shared" si="73" ref="G264:N264">SUM(G265:G266)</f>
        <v>2786.942</v>
      </c>
      <c r="H264" s="57">
        <f t="shared" si="73"/>
        <v>0</v>
      </c>
      <c r="I264" s="57">
        <f t="shared" si="73"/>
        <v>0</v>
      </c>
      <c r="J264" s="57">
        <f t="shared" si="73"/>
        <v>0</v>
      </c>
      <c r="K264" s="57">
        <f t="shared" si="73"/>
        <v>0</v>
      </c>
      <c r="L264" s="57">
        <f t="shared" si="73"/>
        <v>2649</v>
      </c>
      <c r="M264" s="57">
        <f t="shared" si="73"/>
        <v>137.942</v>
      </c>
      <c r="N264" s="57">
        <f t="shared" si="73"/>
        <v>185.942</v>
      </c>
      <c r="O264" s="8"/>
      <c r="P264" s="129"/>
      <c r="Q264" s="11"/>
      <c r="R264" s="20"/>
    </row>
    <row r="265" spans="1:18" s="16" customFormat="1" ht="72.75" customHeight="1">
      <c r="A265" s="31">
        <v>188</v>
      </c>
      <c r="B265" s="11" t="s">
        <v>79</v>
      </c>
      <c r="C265" s="32" t="s">
        <v>80</v>
      </c>
      <c r="D265" s="71">
        <v>2333.798</v>
      </c>
      <c r="E265" s="79">
        <v>2301.164</v>
      </c>
      <c r="F265" s="71">
        <v>32.634</v>
      </c>
      <c r="G265" s="55">
        <f>SUM(H265:M265)</f>
        <v>137.942</v>
      </c>
      <c r="H265" s="81"/>
      <c r="I265" s="81"/>
      <c r="J265" s="81"/>
      <c r="K265" s="81"/>
      <c r="L265" s="81"/>
      <c r="M265" s="70">
        <v>137.942</v>
      </c>
      <c r="N265" s="70">
        <v>137.942</v>
      </c>
      <c r="O265" s="169" t="s">
        <v>81</v>
      </c>
      <c r="P265" s="77" t="s">
        <v>340</v>
      </c>
      <c r="Q265" s="170"/>
      <c r="R265" s="82"/>
    </row>
    <row r="266" spans="1:18" s="16" customFormat="1" ht="51" customHeight="1">
      <c r="A266" s="31">
        <v>189</v>
      </c>
      <c r="B266" s="85" t="s">
        <v>119</v>
      </c>
      <c r="C266" s="60" t="s">
        <v>73</v>
      </c>
      <c r="D266" s="88">
        <v>15045.827</v>
      </c>
      <c r="E266" s="86">
        <v>4508.284</v>
      </c>
      <c r="F266" s="71">
        <v>10537.543</v>
      </c>
      <c r="G266" s="55">
        <f>SUM(H266:M266)</f>
        <v>2649</v>
      </c>
      <c r="H266" s="81"/>
      <c r="I266" s="81"/>
      <c r="J266" s="81"/>
      <c r="K266" s="81"/>
      <c r="L266" s="6">
        <v>2649</v>
      </c>
      <c r="M266" s="70"/>
      <c r="N266" s="86">
        <v>48</v>
      </c>
      <c r="O266" s="169"/>
      <c r="P266" s="77" t="s">
        <v>120</v>
      </c>
      <c r="Q266" s="170"/>
      <c r="R266" s="82"/>
    </row>
    <row r="267" spans="1:18" s="16" customFormat="1" ht="41.25" customHeight="1">
      <c r="A267" s="34"/>
      <c r="B267" s="100" t="s">
        <v>122</v>
      </c>
      <c r="C267" s="123"/>
      <c r="D267" s="14"/>
      <c r="E267" s="14"/>
      <c r="F267" s="14"/>
      <c r="G267" s="106">
        <f aca="true" t="shared" si="74" ref="G267:N267">SUM(G268:G271)</f>
        <v>311.028</v>
      </c>
      <c r="H267" s="106">
        <f t="shared" si="74"/>
        <v>0</v>
      </c>
      <c r="I267" s="106">
        <f t="shared" si="74"/>
        <v>99</v>
      </c>
      <c r="J267" s="106">
        <f t="shared" si="74"/>
        <v>0</v>
      </c>
      <c r="K267" s="106">
        <f t="shared" si="74"/>
        <v>212.028</v>
      </c>
      <c r="L267" s="106">
        <f t="shared" si="74"/>
        <v>0</v>
      </c>
      <c r="M267" s="106">
        <f t="shared" si="74"/>
        <v>0</v>
      </c>
      <c r="N267" s="106">
        <f t="shared" si="74"/>
        <v>0</v>
      </c>
      <c r="O267" s="126"/>
      <c r="P267" s="129"/>
      <c r="Q267" s="129"/>
      <c r="R267" s="20"/>
    </row>
    <row r="268" spans="1:18" s="16" customFormat="1" ht="59.25" customHeight="1">
      <c r="A268" s="34">
        <v>190</v>
      </c>
      <c r="B268" s="101" t="s">
        <v>141</v>
      </c>
      <c r="C268" s="123"/>
      <c r="D268" s="14"/>
      <c r="E268" s="14"/>
      <c r="F268" s="14"/>
      <c r="G268" s="25">
        <f>SUM(H268:M268)</f>
        <v>99</v>
      </c>
      <c r="H268" s="6"/>
      <c r="I268" s="12">
        <v>99</v>
      </c>
      <c r="J268" s="12"/>
      <c r="K268" s="12"/>
      <c r="L268" s="12"/>
      <c r="M268" s="12"/>
      <c r="N268" s="12"/>
      <c r="O268" s="8"/>
      <c r="P268" s="129"/>
      <c r="Q268" s="129"/>
      <c r="R268" s="20"/>
    </row>
    <row r="269" spans="1:18" s="16" customFormat="1" ht="59.25" customHeight="1">
      <c r="A269" s="34">
        <v>191</v>
      </c>
      <c r="B269" s="101" t="s">
        <v>289</v>
      </c>
      <c r="C269" s="123"/>
      <c r="D269" s="14"/>
      <c r="E269" s="14"/>
      <c r="F269" s="14"/>
      <c r="G269" s="25">
        <f>SUM(H269:M269)</f>
        <v>95</v>
      </c>
      <c r="H269" s="6"/>
      <c r="I269" s="12"/>
      <c r="J269" s="12"/>
      <c r="K269" s="12">
        <v>95</v>
      </c>
      <c r="L269" s="12"/>
      <c r="M269" s="12"/>
      <c r="N269" s="12"/>
      <c r="O269" s="8"/>
      <c r="P269" s="129"/>
      <c r="Q269" s="129"/>
      <c r="R269" s="20"/>
    </row>
    <row r="270" spans="1:18" s="16" customFormat="1" ht="59.25" customHeight="1">
      <c r="A270" s="34">
        <v>192</v>
      </c>
      <c r="B270" s="101" t="s">
        <v>290</v>
      </c>
      <c r="C270" s="123"/>
      <c r="D270" s="14"/>
      <c r="E270" s="14"/>
      <c r="F270" s="14"/>
      <c r="G270" s="25">
        <f>SUM(H270:M270)</f>
        <v>20.028</v>
      </c>
      <c r="H270" s="6"/>
      <c r="I270" s="12"/>
      <c r="J270" s="12"/>
      <c r="K270" s="12">
        <v>20.028</v>
      </c>
      <c r="L270" s="12"/>
      <c r="M270" s="12"/>
      <c r="N270" s="12"/>
      <c r="O270" s="8"/>
      <c r="P270" s="129"/>
      <c r="Q270" s="129"/>
      <c r="R270" s="20"/>
    </row>
    <row r="271" spans="1:18" s="16" customFormat="1" ht="59.25" customHeight="1">
      <c r="A271" s="34">
        <v>193</v>
      </c>
      <c r="B271" s="101" t="s">
        <v>291</v>
      </c>
      <c r="C271" s="123"/>
      <c r="D271" s="14"/>
      <c r="E271" s="14"/>
      <c r="F271" s="14"/>
      <c r="G271" s="25">
        <f>SUM(H271:M271)</f>
        <v>97</v>
      </c>
      <c r="H271" s="6"/>
      <c r="I271" s="12"/>
      <c r="J271" s="12"/>
      <c r="K271" s="12">
        <v>97</v>
      </c>
      <c r="L271" s="12"/>
      <c r="M271" s="12"/>
      <c r="N271" s="12"/>
      <c r="O271" s="8"/>
      <c r="P271" s="129"/>
      <c r="Q271" s="129"/>
      <c r="R271" s="20"/>
    </row>
    <row r="272" spans="1:18" s="16" customFormat="1" ht="31.5" customHeight="1">
      <c r="A272" s="34"/>
      <c r="B272" s="143" t="s">
        <v>142</v>
      </c>
      <c r="C272" s="123"/>
      <c r="D272" s="14"/>
      <c r="E272" s="14"/>
      <c r="F272" s="14"/>
      <c r="G272" s="106">
        <f aca="true" t="shared" si="75" ref="G272:N272">SUM(G273:G275)</f>
        <v>276.875</v>
      </c>
      <c r="H272" s="106">
        <f t="shared" si="75"/>
        <v>0</v>
      </c>
      <c r="I272" s="106">
        <f t="shared" si="75"/>
        <v>0</v>
      </c>
      <c r="J272" s="106">
        <f t="shared" si="75"/>
        <v>276.875</v>
      </c>
      <c r="K272" s="106">
        <f t="shared" si="75"/>
        <v>0</v>
      </c>
      <c r="L272" s="106">
        <f t="shared" si="75"/>
        <v>0</v>
      </c>
      <c r="M272" s="106">
        <f t="shared" si="75"/>
        <v>0</v>
      </c>
      <c r="N272" s="106">
        <f t="shared" si="75"/>
        <v>276.875</v>
      </c>
      <c r="O272" s="126"/>
      <c r="P272" s="142"/>
      <c r="Q272" s="129"/>
      <c r="R272" s="20"/>
    </row>
    <row r="273" spans="1:18" s="16" customFormat="1" ht="117" customHeight="1">
      <c r="A273" s="31">
        <v>194</v>
      </c>
      <c r="B273" s="5" t="s">
        <v>164</v>
      </c>
      <c r="C273" s="32"/>
      <c r="D273" s="33"/>
      <c r="E273" s="33"/>
      <c r="F273" s="33"/>
      <c r="G273" s="55">
        <f>SUM(H273:M273)</f>
        <v>52.016</v>
      </c>
      <c r="H273" s="6"/>
      <c r="I273" s="12"/>
      <c r="J273" s="90">
        <v>52.016</v>
      </c>
      <c r="K273" s="12"/>
      <c r="L273" s="12"/>
      <c r="M273" s="12"/>
      <c r="N273" s="90">
        <v>52.016</v>
      </c>
      <c r="O273" s="8"/>
      <c r="P273" s="129"/>
      <c r="Q273" s="11"/>
      <c r="R273" s="20"/>
    </row>
    <row r="274" spans="1:18" s="16" customFormat="1" ht="82.5" customHeight="1">
      <c r="A274" s="31">
        <v>195</v>
      </c>
      <c r="B274" s="5" t="s">
        <v>165</v>
      </c>
      <c r="C274" s="32"/>
      <c r="D274" s="33"/>
      <c r="E274" s="33"/>
      <c r="F274" s="33"/>
      <c r="G274" s="55">
        <f>SUM(H274:M274)</f>
        <v>52.231</v>
      </c>
      <c r="H274" s="6"/>
      <c r="I274" s="12"/>
      <c r="J274" s="90">
        <v>52.231</v>
      </c>
      <c r="K274" s="12"/>
      <c r="L274" s="12"/>
      <c r="M274" s="12"/>
      <c r="N274" s="90">
        <v>52.231</v>
      </c>
      <c r="O274" s="8"/>
      <c r="P274" s="129"/>
      <c r="Q274" s="11"/>
      <c r="R274" s="20"/>
    </row>
    <row r="275" spans="1:18" s="16" customFormat="1" ht="81.75" customHeight="1">
      <c r="A275" s="31">
        <v>196</v>
      </c>
      <c r="B275" s="5" t="s">
        <v>166</v>
      </c>
      <c r="C275" s="32"/>
      <c r="D275" s="33"/>
      <c r="E275" s="33"/>
      <c r="F275" s="33"/>
      <c r="G275" s="55">
        <f>SUM(H275:M275)</f>
        <v>172.628</v>
      </c>
      <c r="H275" s="6"/>
      <c r="I275" s="12"/>
      <c r="J275" s="90">
        <v>172.628</v>
      </c>
      <c r="K275" s="12"/>
      <c r="L275" s="12"/>
      <c r="M275" s="12"/>
      <c r="N275" s="90">
        <v>172.628</v>
      </c>
      <c r="O275" s="8"/>
      <c r="P275" s="129"/>
      <c r="Q275" s="11"/>
      <c r="R275" s="20"/>
    </row>
    <row r="276" spans="1:18" s="16" customFormat="1" ht="24" customHeight="1">
      <c r="A276" s="95"/>
      <c r="B276" s="94" t="s">
        <v>58</v>
      </c>
      <c r="C276" s="134"/>
      <c r="D276" s="151"/>
      <c r="E276" s="151"/>
      <c r="F276" s="151"/>
      <c r="G276" s="104">
        <f aca="true" t="shared" si="76" ref="G276:N276">G277+G280</f>
        <v>472.26800000000003</v>
      </c>
      <c r="H276" s="104">
        <f t="shared" si="76"/>
        <v>6.36</v>
      </c>
      <c r="I276" s="104">
        <f t="shared" si="76"/>
        <v>0</v>
      </c>
      <c r="J276" s="104">
        <f t="shared" si="76"/>
        <v>0</v>
      </c>
      <c r="K276" s="104">
        <f t="shared" si="76"/>
        <v>397.338</v>
      </c>
      <c r="L276" s="104">
        <f t="shared" si="76"/>
        <v>0</v>
      </c>
      <c r="M276" s="104">
        <f t="shared" si="76"/>
        <v>68.57</v>
      </c>
      <c r="N276" s="104">
        <f t="shared" si="76"/>
        <v>74.92999999999999</v>
      </c>
      <c r="O276" s="135"/>
      <c r="P276" s="138"/>
      <c r="Q276" s="138"/>
      <c r="R276" s="20"/>
    </row>
    <row r="277" spans="1:18" s="16" customFormat="1" ht="33.75" customHeight="1">
      <c r="A277" s="31"/>
      <c r="B277" s="100" t="s">
        <v>174</v>
      </c>
      <c r="C277" s="32"/>
      <c r="D277" s="33"/>
      <c r="E277" s="33"/>
      <c r="F277" s="33"/>
      <c r="G277" s="57">
        <f aca="true" t="shared" si="77" ref="G277:N277">SUM(G278:G279)</f>
        <v>74.92999999999999</v>
      </c>
      <c r="H277" s="57">
        <f t="shared" si="77"/>
        <v>6.36</v>
      </c>
      <c r="I277" s="57">
        <f t="shared" si="77"/>
        <v>0</v>
      </c>
      <c r="J277" s="57">
        <f t="shared" si="77"/>
        <v>0</v>
      </c>
      <c r="K277" s="57">
        <f t="shared" si="77"/>
        <v>0</v>
      </c>
      <c r="L277" s="57">
        <f t="shared" si="77"/>
        <v>0</v>
      </c>
      <c r="M277" s="57">
        <f t="shared" si="77"/>
        <v>68.57</v>
      </c>
      <c r="N277" s="57">
        <f t="shared" si="77"/>
        <v>74.92999999999999</v>
      </c>
      <c r="O277" s="8"/>
      <c r="P277" s="129"/>
      <c r="Q277" s="11"/>
      <c r="R277" s="20"/>
    </row>
    <row r="278" spans="1:18" s="16" customFormat="1" ht="95.25" customHeight="1">
      <c r="A278" s="31">
        <v>197</v>
      </c>
      <c r="B278" s="132" t="s">
        <v>72</v>
      </c>
      <c r="C278" s="32" t="s">
        <v>83</v>
      </c>
      <c r="D278" s="71">
        <v>307.878</v>
      </c>
      <c r="E278" s="79">
        <v>296.291</v>
      </c>
      <c r="F278" s="71">
        <v>11.587</v>
      </c>
      <c r="G278" s="55">
        <f>SUM(H278:M278)</f>
        <v>6.36</v>
      </c>
      <c r="H278" s="71">
        <v>6.36</v>
      </c>
      <c r="I278" s="12"/>
      <c r="J278" s="12"/>
      <c r="K278" s="12"/>
      <c r="L278" s="12"/>
      <c r="M278" s="12"/>
      <c r="N278" s="71">
        <v>6.36</v>
      </c>
      <c r="O278" s="28"/>
      <c r="P278" s="177" t="s">
        <v>175</v>
      </c>
      <c r="Q278" s="11"/>
      <c r="R278" s="20"/>
    </row>
    <row r="279" spans="1:18" s="16" customFormat="1" ht="70.5" customHeight="1">
      <c r="A279" s="31">
        <v>198</v>
      </c>
      <c r="B279" s="11" t="s">
        <v>84</v>
      </c>
      <c r="C279" s="32" t="s">
        <v>46</v>
      </c>
      <c r="D279" s="71">
        <v>646.91</v>
      </c>
      <c r="E279" s="79">
        <v>614.148</v>
      </c>
      <c r="F279" s="71">
        <v>32.762</v>
      </c>
      <c r="G279" s="55">
        <f>SUM(H279:M279)</f>
        <v>68.57</v>
      </c>
      <c r="H279" s="71"/>
      <c r="I279" s="12"/>
      <c r="J279" s="12"/>
      <c r="K279" s="12"/>
      <c r="L279" s="12"/>
      <c r="M279" s="70">
        <v>68.57</v>
      </c>
      <c r="N279" s="70">
        <v>68.57</v>
      </c>
      <c r="O279" s="74" t="s">
        <v>86</v>
      </c>
      <c r="P279" s="129" t="s">
        <v>85</v>
      </c>
      <c r="Q279" s="11"/>
      <c r="R279" s="20"/>
    </row>
    <row r="280" spans="1:18" s="16" customFormat="1" ht="42" customHeight="1">
      <c r="A280" s="157"/>
      <c r="B280" s="100" t="s">
        <v>122</v>
      </c>
      <c r="C280" s="158"/>
      <c r="D280" s="159"/>
      <c r="E280" s="159"/>
      <c r="F280" s="159"/>
      <c r="G280" s="106">
        <f aca="true" t="shared" si="78" ref="G280:N280">SUM(G281:G287)</f>
        <v>397.338</v>
      </c>
      <c r="H280" s="106">
        <f t="shared" si="78"/>
        <v>0</v>
      </c>
      <c r="I280" s="106">
        <f t="shared" si="78"/>
        <v>0</v>
      </c>
      <c r="J280" s="106">
        <f t="shared" si="78"/>
        <v>0</v>
      </c>
      <c r="K280" s="106">
        <f t="shared" si="78"/>
        <v>397.338</v>
      </c>
      <c r="L280" s="106">
        <f t="shared" si="78"/>
        <v>0</v>
      </c>
      <c r="M280" s="106">
        <f t="shared" si="78"/>
        <v>0</v>
      </c>
      <c r="N280" s="106">
        <f t="shared" si="78"/>
        <v>0</v>
      </c>
      <c r="O280" s="126"/>
      <c r="P280" s="142"/>
      <c r="Q280" s="142"/>
      <c r="R280" s="20"/>
    </row>
    <row r="281" spans="1:18" s="16" customFormat="1" ht="70.5" customHeight="1">
      <c r="A281" s="34">
        <v>199</v>
      </c>
      <c r="B281" s="171" t="s">
        <v>297</v>
      </c>
      <c r="C281" s="158"/>
      <c r="D281" s="159"/>
      <c r="E281" s="159"/>
      <c r="F281" s="159"/>
      <c r="G281" s="25">
        <f aca="true" t="shared" si="79" ref="G281:G287">SUM(H281:M281)</f>
        <v>99</v>
      </c>
      <c r="H281" s="125"/>
      <c r="I281" s="141"/>
      <c r="J281" s="141"/>
      <c r="K281" s="12">
        <v>99</v>
      </c>
      <c r="L281" s="141"/>
      <c r="M281" s="141"/>
      <c r="N281" s="141"/>
      <c r="O281" s="126"/>
      <c r="P281" s="142"/>
      <c r="Q281" s="142"/>
      <c r="R281" s="20"/>
    </row>
    <row r="282" spans="1:18" s="16" customFormat="1" ht="59.25" customHeight="1">
      <c r="A282" s="34">
        <v>200</v>
      </c>
      <c r="B282" s="171" t="s">
        <v>292</v>
      </c>
      <c r="C282" s="158"/>
      <c r="D282" s="159"/>
      <c r="E282" s="159"/>
      <c r="F282" s="159"/>
      <c r="G282" s="25">
        <f t="shared" si="79"/>
        <v>99</v>
      </c>
      <c r="H282" s="125"/>
      <c r="I282" s="141"/>
      <c r="J282" s="141"/>
      <c r="K282" s="12">
        <v>99</v>
      </c>
      <c r="L282" s="141"/>
      <c r="M282" s="141"/>
      <c r="N282" s="141"/>
      <c r="O282" s="126"/>
      <c r="P282" s="142"/>
      <c r="Q282" s="142"/>
      <c r="R282" s="20"/>
    </row>
    <row r="283" spans="1:18" s="16" customFormat="1" ht="54.75" customHeight="1">
      <c r="A283" s="34">
        <v>201</v>
      </c>
      <c r="B283" s="171" t="s">
        <v>298</v>
      </c>
      <c r="C283" s="158"/>
      <c r="D283" s="159"/>
      <c r="E283" s="159"/>
      <c r="F283" s="159"/>
      <c r="G283" s="25">
        <f t="shared" si="79"/>
        <v>50</v>
      </c>
      <c r="H283" s="125"/>
      <c r="I283" s="141"/>
      <c r="J283" s="141"/>
      <c r="K283" s="12">
        <v>50</v>
      </c>
      <c r="L283" s="141"/>
      <c r="M283" s="141"/>
      <c r="N283" s="141"/>
      <c r="O283" s="126"/>
      <c r="P283" s="142"/>
      <c r="Q283" s="142"/>
      <c r="R283" s="20"/>
    </row>
    <row r="284" spans="1:18" s="16" customFormat="1" ht="57.75" customHeight="1">
      <c r="A284" s="34">
        <v>202</v>
      </c>
      <c r="B284" s="171" t="s">
        <v>293</v>
      </c>
      <c r="C284" s="158"/>
      <c r="D284" s="159"/>
      <c r="E284" s="159"/>
      <c r="F284" s="159"/>
      <c r="G284" s="25">
        <f t="shared" si="79"/>
        <v>15</v>
      </c>
      <c r="H284" s="125"/>
      <c r="I284" s="141"/>
      <c r="J284" s="141"/>
      <c r="K284" s="12">
        <v>15</v>
      </c>
      <c r="L284" s="141"/>
      <c r="M284" s="141"/>
      <c r="N284" s="141"/>
      <c r="O284" s="126"/>
      <c r="P284" s="142"/>
      <c r="Q284" s="142"/>
      <c r="R284" s="20"/>
    </row>
    <row r="285" spans="1:18" s="16" customFormat="1" ht="57" customHeight="1">
      <c r="A285" s="34">
        <v>203</v>
      </c>
      <c r="B285" s="171" t="s">
        <v>294</v>
      </c>
      <c r="C285" s="158"/>
      <c r="D285" s="159"/>
      <c r="E285" s="159"/>
      <c r="F285" s="159"/>
      <c r="G285" s="25">
        <f t="shared" si="79"/>
        <v>80</v>
      </c>
      <c r="H285" s="125"/>
      <c r="I285" s="141"/>
      <c r="J285" s="141"/>
      <c r="K285" s="12">
        <v>80</v>
      </c>
      <c r="L285" s="141"/>
      <c r="M285" s="141"/>
      <c r="N285" s="141"/>
      <c r="O285" s="126"/>
      <c r="P285" s="142"/>
      <c r="Q285" s="142"/>
      <c r="R285" s="20"/>
    </row>
    <row r="286" spans="1:18" s="16" customFormat="1" ht="54.75" customHeight="1">
      <c r="A286" s="34">
        <v>204</v>
      </c>
      <c r="B286" s="171" t="s">
        <v>295</v>
      </c>
      <c r="C286" s="158"/>
      <c r="D286" s="159"/>
      <c r="E286" s="159"/>
      <c r="F286" s="159"/>
      <c r="G286" s="25">
        <f t="shared" si="79"/>
        <v>40</v>
      </c>
      <c r="H286" s="125"/>
      <c r="I286" s="141"/>
      <c r="J286" s="141"/>
      <c r="K286" s="12">
        <v>40</v>
      </c>
      <c r="L286" s="141"/>
      <c r="M286" s="141"/>
      <c r="N286" s="141"/>
      <c r="O286" s="126"/>
      <c r="P286" s="142"/>
      <c r="Q286" s="142"/>
      <c r="R286" s="20"/>
    </row>
    <row r="287" spans="1:18" s="16" customFormat="1" ht="52.5" customHeight="1">
      <c r="A287" s="34">
        <v>205</v>
      </c>
      <c r="B287" s="171" t="s">
        <v>296</v>
      </c>
      <c r="C287" s="158"/>
      <c r="D287" s="159"/>
      <c r="E287" s="159"/>
      <c r="F287" s="159"/>
      <c r="G287" s="25">
        <f t="shared" si="79"/>
        <v>14.338</v>
      </c>
      <c r="H287" s="125"/>
      <c r="I287" s="141"/>
      <c r="J287" s="141"/>
      <c r="K287" s="12">
        <v>14.338</v>
      </c>
      <c r="L287" s="141"/>
      <c r="M287" s="141"/>
      <c r="N287" s="141"/>
      <c r="O287" s="126"/>
      <c r="P287" s="142"/>
      <c r="Q287" s="142"/>
      <c r="R287" s="20"/>
    </row>
    <row r="288" spans="1:18" s="16" customFormat="1" ht="18.75" customHeight="1">
      <c r="A288" s="95"/>
      <c r="B288" s="94" t="s">
        <v>56</v>
      </c>
      <c r="C288" s="134"/>
      <c r="D288" s="151"/>
      <c r="E288" s="151"/>
      <c r="F288" s="151"/>
      <c r="G288" s="104">
        <f aca="true" t="shared" si="80" ref="G288:N288">G289+G293</f>
        <v>553.152</v>
      </c>
      <c r="H288" s="104">
        <f t="shared" si="80"/>
        <v>0</v>
      </c>
      <c r="I288" s="104">
        <f t="shared" si="80"/>
        <v>0</v>
      </c>
      <c r="J288" s="104">
        <f t="shared" si="80"/>
        <v>353.02</v>
      </c>
      <c r="K288" s="104">
        <f t="shared" si="80"/>
        <v>200.132</v>
      </c>
      <c r="L288" s="104">
        <f t="shared" si="80"/>
        <v>0</v>
      </c>
      <c r="M288" s="104">
        <f t="shared" si="80"/>
        <v>0</v>
      </c>
      <c r="N288" s="104">
        <f t="shared" si="80"/>
        <v>0</v>
      </c>
      <c r="O288" s="135"/>
      <c r="P288" s="138"/>
      <c r="Q288" s="138"/>
      <c r="R288" s="20"/>
    </row>
    <row r="289" spans="1:18" s="16" customFormat="1" ht="37.5" customHeight="1">
      <c r="A289" s="157"/>
      <c r="B289" s="100" t="s">
        <v>122</v>
      </c>
      <c r="C289" s="158"/>
      <c r="D289" s="159"/>
      <c r="E289" s="159"/>
      <c r="F289" s="159"/>
      <c r="G289" s="106">
        <f aca="true" t="shared" si="81" ref="G289:N289">SUM(G290:G292)</f>
        <v>200.132</v>
      </c>
      <c r="H289" s="106">
        <f t="shared" si="81"/>
        <v>0</v>
      </c>
      <c r="I289" s="106">
        <f t="shared" si="81"/>
        <v>0</v>
      </c>
      <c r="J289" s="106">
        <f t="shared" si="81"/>
        <v>0</v>
      </c>
      <c r="K289" s="106">
        <f t="shared" si="81"/>
        <v>200.132</v>
      </c>
      <c r="L289" s="106">
        <f t="shared" si="81"/>
        <v>0</v>
      </c>
      <c r="M289" s="106">
        <f t="shared" si="81"/>
        <v>0</v>
      </c>
      <c r="N289" s="106">
        <f t="shared" si="81"/>
        <v>0</v>
      </c>
      <c r="O289" s="126"/>
      <c r="P289" s="142"/>
      <c r="Q289" s="142"/>
      <c r="R289" s="20"/>
    </row>
    <row r="290" spans="1:18" s="16" customFormat="1" ht="51.75" customHeight="1">
      <c r="A290" s="34">
        <v>206</v>
      </c>
      <c r="B290" s="171" t="s">
        <v>299</v>
      </c>
      <c r="C290" s="158"/>
      <c r="D290" s="159"/>
      <c r="E290" s="159"/>
      <c r="F290" s="159"/>
      <c r="G290" s="25">
        <f>SUM(H290:M290)</f>
        <v>95</v>
      </c>
      <c r="H290" s="125"/>
      <c r="I290" s="141"/>
      <c r="J290" s="141"/>
      <c r="K290" s="12">
        <v>95</v>
      </c>
      <c r="L290" s="141"/>
      <c r="M290" s="141"/>
      <c r="N290" s="141"/>
      <c r="O290" s="126"/>
      <c r="P290" s="142"/>
      <c r="Q290" s="142"/>
      <c r="R290" s="20"/>
    </row>
    <row r="291" spans="1:18" s="16" customFormat="1" ht="57.75" customHeight="1">
      <c r="A291" s="34">
        <v>207</v>
      </c>
      <c r="B291" s="171" t="s">
        <v>300</v>
      </c>
      <c r="C291" s="158"/>
      <c r="D291" s="159"/>
      <c r="E291" s="159"/>
      <c r="F291" s="159"/>
      <c r="G291" s="25">
        <f>SUM(H291:M291)</f>
        <v>90</v>
      </c>
      <c r="H291" s="125"/>
      <c r="I291" s="141"/>
      <c r="J291" s="141"/>
      <c r="K291" s="12">
        <v>90</v>
      </c>
      <c r="L291" s="141"/>
      <c r="M291" s="141"/>
      <c r="N291" s="141"/>
      <c r="O291" s="126"/>
      <c r="P291" s="142"/>
      <c r="Q291" s="142"/>
      <c r="R291" s="20"/>
    </row>
    <row r="292" spans="1:18" s="16" customFormat="1" ht="59.25" customHeight="1">
      <c r="A292" s="34">
        <v>208</v>
      </c>
      <c r="B292" s="171" t="s">
        <v>301</v>
      </c>
      <c r="C292" s="158"/>
      <c r="D292" s="159"/>
      <c r="E292" s="159"/>
      <c r="F292" s="159"/>
      <c r="G292" s="25">
        <f>SUM(H292:M292)</f>
        <v>15.132</v>
      </c>
      <c r="H292" s="125"/>
      <c r="I292" s="141"/>
      <c r="J292" s="141"/>
      <c r="K292" s="12">
        <v>15.132</v>
      </c>
      <c r="L292" s="141"/>
      <c r="M292" s="141"/>
      <c r="N292" s="141"/>
      <c r="O292" s="126"/>
      <c r="P292" s="142"/>
      <c r="Q292" s="142"/>
      <c r="R292" s="20"/>
    </row>
    <row r="293" spans="1:18" s="16" customFormat="1" ht="39" customHeight="1">
      <c r="A293" s="157"/>
      <c r="B293" s="100" t="s">
        <v>142</v>
      </c>
      <c r="C293" s="158"/>
      <c r="D293" s="159"/>
      <c r="E293" s="159"/>
      <c r="F293" s="159"/>
      <c r="G293" s="106">
        <f aca="true" t="shared" si="82" ref="G293:N293">SUM(G294:G295)</f>
        <v>353.02</v>
      </c>
      <c r="H293" s="106">
        <f t="shared" si="82"/>
        <v>0</v>
      </c>
      <c r="I293" s="106">
        <f t="shared" si="82"/>
        <v>0</v>
      </c>
      <c r="J293" s="106">
        <f t="shared" si="82"/>
        <v>353.02</v>
      </c>
      <c r="K293" s="106">
        <f t="shared" si="82"/>
        <v>0</v>
      </c>
      <c r="L293" s="106">
        <f t="shared" si="82"/>
        <v>0</v>
      </c>
      <c r="M293" s="106">
        <f t="shared" si="82"/>
        <v>0</v>
      </c>
      <c r="N293" s="106">
        <f t="shared" si="82"/>
        <v>0</v>
      </c>
      <c r="O293" s="126"/>
      <c r="P293" s="142"/>
      <c r="Q293" s="142"/>
      <c r="R293" s="20"/>
    </row>
    <row r="294" spans="1:18" s="16" customFormat="1" ht="59.25" customHeight="1">
      <c r="A294" s="31">
        <v>209</v>
      </c>
      <c r="B294" s="5" t="s">
        <v>167</v>
      </c>
      <c r="C294" s="32"/>
      <c r="D294" s="33"/>
      <c r="E294" s="33"/>
      <c r="F294" s="33"/>
      <c r="G294" s="55">
        <f>SUM(H294:M294)</f>
        <v>186.396</v>
      </c>
      <c r="H294" s="6"/>
      <c r="I294" s="12"/>
      <c r="J294" s="90">
        <v>186.396</v>
      </c>
      <c r="K294" s="12"/>
      <c r="L294" s="12"/>
      <c r="M294" s="12"/>
      <c r="N294" s="12"/>
      <c r="O294" s="8"/>
      <c r="P294" s="129"/>
      <c r="Q294" s="11"/>
      <c r="R294" s="20"/>
    </row>
    <row r="295" spans="1:18" s="16" customFormat="1" ht="74.25" customHeight="1">
      <c r="A295" s="31">
        <v>210</v>
      </c>
      <c r="B295" s="5" t="s">
        <v>168</v>
      </c>
      <c r="C295" s="32"/>
      <c r="D295" s="33"/>
      <c r="E295" s="33"/>
      <c r="F295" s="33"/>
      <c r="G295" s="55">
        <f>SUM(H295:M295)</f>
        <v>166.624</v>
      </c>
      <c r="H295" s="6"/>
      <c r="I295" s="12"/>
      <c r="J295" s="90">
        <v>166.624</v>
      </c>
      <c r="K295" s="12"/>
      <c r="L295" s="12"/>
      <c r="M295" s="12"/>
      <c r="N295" s="12"/>
      <c r="O295" s="8"/>
      <c r="P295" s="129"/>
      <c r="Q295" s="11"/>
      <c r="R295" s="20"/>
    </row>
    <row r="296" spans="1:18" s="16" customFormat="1" ht="24" customHeight="1">
      <c r="A296" s="95"/>
      <c r="B296" s="156" t="s">
        <v>57</v>
      </c>
      <c r="C296" s="134"/>
      <c r="D296" s="151"/>
      <c r="E296" s="151"/>
      <c r="F296" s="154"/>
      <c r="G296" s="104">
        <f aca="true" t="shared" si="83" ref="G296:N296">G297+G299+G302</f>
        <v>1179.71</v>
      </c>
      <c r="H296" s="104">
        <f t="shared" si="83"/>
        <v>0</v>
      </c>
      <c r="I296" s="104">
        <f t="shared" si="83"/>
        <v>0</v>
      </c>
      <c r="J296" s="104">
        <f t="shared" si="83"/>
        <v>483.412</v>
      </c>
      <c r="K296" s="104">
        <f t="shared" si="83"/>
        <v>197.38</v>
      </c>
      <c r="L296" s="104">
        <f t="shared" si="83"/>
        <v>498.918</v>
      </c>
      <c r="M296" s="104">
        <f t="shared" si="83"/>
        <v>0</v>
      </c>
      <c r="N296" s="104">
        <f t="shared" si="83"/>
        <v>582.3299999999999</v>
      </c>
      <c r="O296" s="135"/>
      <c r="P296" s="138"/>
      <c r="Q296" s="138"/>
      <c r="R296" s="20"/>
    </row>
    <row r="297" spans="1:18" s="16" customFormat="1" ht="31.5">
      <c r="A297" s="31"/>
      <c r="B297" s="100" t="s">
        <v>174</v>
      </c>
      <c r="C297" s="32"/>
      <c r="D297" s="33"/>
      <c r="E297" s="33"/>
      <c r="F297" s="50"/>
      <c r="G297" s="57">
        <f aca="true" t="shared" si="84" ref="G297:N297">G298</f>
        <v>498.918</v>
      </c>
      <c r="H297" s="57">
        <f t="shared" si="84"/>
        <v>0</v>
      </c>
      <c r="I297" s="57">
        <f t="shared" si="84"/>
        <v>0</v>
      </c>
      <c r="J297" s="57">
        <f t="shared" si="84"/>
        <v>0</v>
      </c>
      <c r="K297" s="57">
        <f t="shared" si="84"/>
        <v>0</v>
      </c>
      <c r="L297" s="57">
        <f t="shared" si="84"/>
        <v>498.918</v>
      </c>
      <c r="M297" s="57">
        <f t="shared" si="84"/>
        <v>0</v>
      </c>
      <c r="N297" s="57">
        <f t="shared" si="84"/>
        <v>98.918</v>
      </c>
      <c r="O297" s="8"/>
      <c r="P297" s="129"/>
      <c r="Q297" s="11"/>
      <c r="R297" s="20"/>
    </row>
    <row r="298" spans="1:18" s="16" customFormat="1" ht="63" customHeight="1">
      <c r="A298" s="31">
        <v>211</v>
      </c>
      <c r="B298" s="155" t="s">
        <v>25</v>
      </c>
      <c r="C298" s="32" t="s">
        <v>29</v>
      </c>
      <c r="D298" s="33">
        <v>8289.955</v>
      </c>
      <c r="E298" s="86">
        <v>3813.422</v>
      </c>
      <c r="F298" s="50">
        <v>4476.533</v>
      </c>
      <c r="G298" s="55">
        <f>SUM(H298:M298)</f>
        <v>498.918</v>
      </c>
      <c r="H298" s="6"/>
      <c r="I298" s="12"/>
      <c r="J298" s="12"/>
      <c r="K298" s="12"/>
      <c r="L298" s="12">
        <v>498.918</v>
      </c>
      <c r="M298" s="12"/>
      <c r="N298" s="86">
        <v>98.918</v>
      </c>
      <c r="O298" s="8"/>
      <c r="P298" s="129"/>
      <c r="Q298" s="11"/>
      <c r="R298" s="20"/>
    </row>
    <row r="299" spans="1:18" s="41" customFormat="1" ht="42.75" customHeight="1">
      <c r="A299" s="157"/>
      <c r="B299" s="100" t="s">
        <v>122</v>
      </c>
      <c r="C299" s="161"/>
      <c r="D299" s="160"/>
      <c r="E299" s="160"/>
      <c r="F299" s="160"/>
      <c r="G299" s="106">
        <f aca="true" t="shared" si="85" ref="G299:N299">SUM(G300:G301)</f>
        <v>197.38</v>
      </c>
      <c r="H299" s="106">
        <f t="shared" si="85"/>
        <v>0</v>
      </c>
      <c r="I299" s="106">
        <f t="shared" si="85"/>
        <v>0</v>
      </c>
      <c r="J299" s="106">
        <f t="shared" si="85"/>
        <v>0</v>
      </c>
      <c r="K299" s="106">
        <f t="shared" si="85"/>
        <v>197.38</v>
      </c>
      <c r="L299" s="106">
        <f t="shared" si="85"/>
        <v>0</v>
      </c>
      <c r="M299" s="106">
        <f t="shared" si="85"/>
        <v>0</v>
      </c>
      <c r="N299" s="106">
        <f t="shared" si="85"/>
        <v>0</v>
      </c>
      <c r="O299" s="145"/>
      <c r="P299" s="142"/>
      <c r="Q299" s="142"/>
      <c r="R299" s="40"/>
    </row>
    <row r="300" spans="1:18" s="41" customFormat="1" ht="69.75" customHeight="1">
      <c r="A300" s="34">
        <v>212</v>
      </c>
      <c r="B300" s="171" t="s">
        <v>302</v>
      </c>
      <c r="C300" s="161"/>
      <c r="D300" s="160"/>
      <c r="E300" s="160"/>
      <c r="F300" s="160"/>
      <c r="G300" s="25">
        <f>SUM(H300:M300)</f>
        <v>98.69</v>
      </c>
      <c r="H300" s="145"/>
      <c r="I300" s="145"/>
      <c r="J300" s="145"/>
      <c r="K300" s="12">
        <v>98.69</v>
      </c>
      <c r="L300" s="145"/>
      <c r="M300" s="145"/>
      <c r="N300" s="145"/>
      <c r="O300" s="145"/>
      <c r="P300" s="142"/>
      <c r="Q300" s="142"/>
      <c r="R300" s="40"/>
    </row>
    <row r="301" spans="1:18" s="41" customFormat="1" ht="68.25" customHeight="1">
      <c r="A301" s="34">
        <v>213</v>
      </c>
      <c r="B301" s="171" t="s">
        <v>303</v>
      </c>
      <c r="C301" s="161"/>
      <c r="D301" s="160"/>
      <c r="E301" s="160"/>
      <c r="F301" s="160"/>
      <c r="G301" s="25">
        <f>SUM(H301:M301)</f>
        <v>98.69</v>
      </c>
      <c r="H301" s="145"/>
      <c r="I301" s="145"/>
      <c r="J301" s="145"/>
      <c r="K301" s="12">
        <v>98.69</v>
      </c>
      <c r="L301" s="145"/>
      <c r="M301" s="145"/>
      <c r="N301" s="145"/>
      <c r="O301" s="145"/>
      <c r="P301" s="142"/>
      <c r="Q301" s="142"/>
      <c r="R301" s="40"/>
    </row>
    <row r="302" spans="1:18" s="41" customFormat="1" ht="38.25" customHeight="1">
      <c r="A302" s="157"/>
      <c r="B302" s="100" t="s">
        <v>142</v>
      </c>
      <c r="C302" s="161"/>
      <c r="D302" s="160"/>
      <c r="E302" s="160"/>
      <c r="F302" s="160"/>
      <c r="G302" s="106">
        <f aca="true" t="shared" si="86" ref="G302:N302">SUM(G303)</f>
        <v>483.412</v>
      </c>
      <c r="H302" s="106">
        <f t="shared" si="86"/>
        <v>0</v>
      </c>
      <c r="I302" s="106">
        <f t="shared" si="86"/>
        <v>0</v>
      </c>
      <c r="J302" s="106">
        <f t="shared" si="86"/>
        <v>483.412</v>
      </c>
      <c r="K302" s="106">
        <f t="shared" si="86"/>
        <v>0</v>
      </c>
      <c r="L302" s="106">
        <f t="shared" si="86"/>
        <v>0</v>
      </c>
      <c r="M302" s="106">
        <f t="shared" si="86"/>
        <v>0</v>
      </c>
      <c r="N302" s="106">
        <f t="shared" si="86"/>
        <v>483.412</v>
      </c>
      <c r="O302" s="145"/>
      <c r="P302" s="142"/>
      <c r="Q302" s="142"/>
      <c r="R302" s="40"/>
    </row>
    <row r="303" spans="1:18" s="41" customFormat="1" ht="87" customHeight="1">
      <c r="A303" s="38">
        <v>214</v>
      </c>
      <c r="B303" s="5" t="s">
        <v>169</v>
      </c>
      <c r="C303" s="13"/>
      <c r="D303" s="67"/>
      <c r="E303" s="67"/>
      <c r="F303" s="67"/>
      <c r="G303" s="55">
        <f>SUM(H303:M303)</f>
        <v>483.412</v>
      </c>
      <c r="H303" s="68"/>
      <c r="I303" s="68"/>
      <c r="J303" s="90">
        <v>483.412</v>
      </c>
      <c r="K303" s="15"/>
      <c r="L303" s="68"/>
      <c r="M303" s="68"/>
      <c r="N303" s="90">
        <v>483.412</v>
      </c>
      <c r="O303" s="68"/>
      <c r="P303" s="39"/>
      <c r="Q303" s="39"/>
      <c r="R303" s="40"/>
    </row>
    <row r="304" spans="1:18" s="41" customFormat="1" ht="21" customHeight="1">
      <c r="A304" s="95"/>
      <c r="B304" s="162" t="s">
        <v>27</v>
      </c>
      <c r="C304" s="163"/>
      <c r="D304" s="134"/>
      <c r="E304" s="151"/>
      <c r="F304" s="151"/>
      <c r="G304" s="104">
        <f aca="true" t="shared" si="87" ref="G304:N305">G305</f>
        <v>51.703</v>
      </c>
      <c r="H304" s="104">
        <f t="shared" si="87"/>
        <v>0</v>
      </c>
      <c r="I304" s="104">
        <f t="shared" si="87"/>
        <v>0</v>
      </c>
      <c r="J304" s="104">
        <f t="shared" si="87"/>
        <v>0</v>
      </c>
      <c r="K304" s="104">
        <f t="shared" si="87"/>
        <v>51.703</v>
      </c>
      <c r="L304" s="104">
        <f t="shared" si="87"/>
        <v>0</v>
      </c>
      <c r="M304" s="104">
        <f t="shared" si="87"/>
        <v>0</v>
      </c>
      <c r="N304" s="104">
        <f t="shared" si="87"/>
        <v>0</v>
      </c>
      <c r="O304" s="135"/>
      <c r="P304" s="138"/>
      <c r="Q304" s="138"/>
      <c r="R304" s="40"/>
    </row>
    <row r="305" spans="1:18" s="41" customFormat="1" ht="37.5" customHeight="1">
      <c r="A305" s="157"/>
      <c r="B305" s="100" t="s">
        <v>122</v>
      </c>
      <c r="C305" s="161"/>
      <c r="D305" s="158"/>
      <c r="E305" s="158"/>
      <c r="F305" s="158"/>
      <c r="G305" s="106">
        <f t="shared" si="87"/>
        <v>51.703</v>
      </c>
      <c r="H305" s="106">
        <f t="shared" si="87"/>
        <v>0</v>
      </c>
      <c r="I305" s="106">
        <f t="shared" si="87"/>
        <v>0</v>
      </c>
      <c r="J305" s="106">
        <f t="shared" si="87"/>
        <v>0</v>
      </c>
      <c r="K305" s="106">
        <f t="shared" si="87"/>
        <v>51.703</v>
      </c>
      <c r="L305" s="106">
        <f t="shared" si="87"/>
        <v>0</v>
      </c>
      <c r="M305" s="106">
        <f t="shared" si="87"/>
        <v>0</v>
      </c>
      <c r="N305" s="106">
        <f t="shared" si="87"/>
        <v>0</v>
      </c>
      <c r="O305" s="126"/>
      <c r="P305" s="142"/>
      <c r="Q305" s="142"/>
      <c r="R305" s="40"/>
    </row>
    <row r="306" spans="1:18" s="41" customFormat="1" ht="66" customHeight="1">
      <c r="A306" s="34">
        <v>215</v>
      </c>
      <c r="B306" s="171" t="s">
        <v>304</v>
      </c>
      <c r="C306" s="161"/>
      <c r="D306" s="158"/>
      <c r="E306" s="158"/>
      <c r="F306" s="158"/>
      <c r="G306" s="25">
        <f>SUM(H306:M306)</f>
        <v>51.703</v>
      </c>
      <c r="H306" s="126"/>
      <c r="I306" s="126"/>
      <c r="J306" s="126"/>
      <c r="K306" s="8">
        <v>51.703</v>
      </c>
      <c r="L306" s="126"/>
      <c r="M306" s="126"/>
      <c r="N306" s="126"/>
      <c r="O306" s="126"/>
      <c r="P306" s="142"/>
      <c r="Q306" s="142"/>
      <c r="R306" s="40"/>
    </row>
    <row r="307" spans="1:18" s="41" customFormat="1" ht="27" customHeight="1">
      <c r="A307" s="95"/>
      <c r="B307" s="94" t="s">
        <v>59</v>
      </c>
      <c r="C307" s="163"/>
      <c r="D307" s="134"/>
      <c r="E307" s="151"/>
      <c r="F307" s="151"/>
      <c r="G307" s="104">
        <f aca="true" t="shared" si="88" ref="G307:N307">G308</f>
        <v>131.29399999999998</v>
      </c>
      <c r="H307" s="104">
        <f t="shared" si="88"/>
        <v>0</v>
      </c>
      <c r="I307" s="104">
        <f t="shared" si="88"/>
        <v>0</v>
      </c>
      <c r="J307" s="104">
        <f t="shared" si="88"/>
        <v>0</v>
      </c>
      <c r="K307" s="104">
        <f t="shared" si="88"/>
        <v>131.29399999999998</v>
      </c>
      <c r="L307" s="104">
        <f t="shared" si="88"/>
        <v>0</v>
      </c>
      <c r="M307" s="104">
        <f t="shared" si="88"/>
        <v>0</v>
      </c>
      <c r="N307" s="104">
        <f t="shared" si="88"/>
        <v>0</v>
      </c>
      <c r="O307" s="135"/>
      <c r="P307" s="138"/>
      <c r="Q307" s="138"/>
      <c r="R307" s="40"/>
    </row>
    <row r="308" spans="1:18" s="41" customFormat="1" ht="39.75" customHeight="1">
      <c r="A308" s="34"/>
      <c r="B308" s="100" t="s">
        <v>122</v>
      </c>
      <c r="C308" s="161"/>
      <c r="D308" s="158"/>
      <c r="E308" s="158"/>
      <c r="F308" s="158"/>
      <c r="G308" s="106">
        <f aca="true" t="shared" si="89" ref="G308:N308">SUM(G309:G310)</f>
        <v>131.29399999999998</v>
      </c>
      <c r="H308" s="106">
        <f t="shared" si="89"/>
        <v>0</v>
      </c>
      <c r="I308" s="106">
        <f t="shared" si="89"/>
        <v>0</v>
      </c>
      <c r="J308" s="106">
        <f t="shared" si="89"/>
        <v>0</v>
      </c>
      <c r="K308" s="106">
        <f t="shared" si="89"/>
        <v>131.29399999999998</v>
      </c>
      <c r="L308" s="106">
        <f t="shared" si="89"/>
        <v>0</v>
      </c>
      <c r="M308" s="106">
        <f t="shared" si="89"/>
        <v>0</v>
      </c>
      <c r="N308" s="106">
        <f t="shared" si="89"/>
        <v>0</v>
      </c>
      <c r="O308" s="126"/>
      <c r="P308" s="142"/>
      <c r="Q308" s="142"/>
      <c r="R308" s="40"/>
    </row>
    <row r="309" spans="1:18" s="41" customFormat="1" ht="52.5" customHeight="1">
      <c r="A309" s="34">
        <v>216</v>
      </c>
      <c r="B309" s="171" t="s">
        <v>305</v>
      </c>
      <c r="C309" s="161"/>
      <c r="D309" s="158"/>
      <c r="E309" s="158"/>
      <c r="F309" s="158"/>
      <c r="G309" s="25">
        <f>SUM(H309:M309)</f>
        <v>89.499</v>
      </c>
      <c r="H309" s="126"/>
      <c r="I309" s="126"/>
      <c r="J309" s="126"/>
      <c r="K309" s="8">
        <v>89.499</v>
      </c>
      <c r="L309" s="126"/>
      <c r="M309" s="126"/>
      <c r="N309" s="126"/>
      <c r="O309" s="126"/>
      <c r="P309" s="142"/>
      <c r="Q309" s="142"/>
      <c r="R309" s="40"/>
    </row>
    <row r="310" spans="1:18" s="41" customFormat="1" ht="52.5" customHeight="1">
      <c r="A310" s="34">
        <v>217</v>
      </c>
      <c r="B310" s="171" t="s">
        <v>306</v>
      </c>
      <c r="C310" s="161"/>
      <c r="D310" s="158"/>
      <c r="E310" s="158"/>
      <c r="F310" s="158"/>
      <c r="G310" s="25">
        <f>SUM(H310:M310)</f>
        <v>41.795</v>
      </c>
      <c r="H310" s="126"/>
      <c r="I310" s="126"/>
      <c r="J310" s="126"/>
      <c r="K310" s="8">
        <v>41.795</v>
      </c>
      <c r="L310" s="126"/>
      <c r="M310" s="126"/>
      <c r="N310" s="126"/>
      <c r="O310" s="126"/>
      <c r="P310" s="142"/>
      <c r="Q310" s="142"/>
      <c r="R310" s="40"/>
    </row>
    <row r="311" spans="1:18" s="41" customFormat="1" ht="25.5" customHeight="1">
      <c r="A311" s="95"/>
      <c r="B311" s="94" t="s">
        <v>28</v>
      </c>
      <c r="C311" s="95"/>
      <c r="D311" s="95"/>
      <c r="E311" s="95"/>
      <c r="F311" s="95"/>
      <c r="G311" s="104">
        <f aca="true" t="shared" si="90" ref="G311:N311">G312+G315</f>
        <v>579.664</v>
      </c>
      <c r="H311" s="104">
        <f t="shared" si="90"/>
        <v>0</v>
      </c>
      <c r="I311" s="104">
        <f t="shared" si="90"/>
        <v>0</v>
      </c>
      <c r="J311" s="104">
        <f t="shared" si="90"/>
        <v>441.564</v>
      </c>
      <c r="K311" s="104">
        <f t="shared" si="90"/>
        <v>138.1</v>
      </c>
      <c r="L311" s="104">
        <f t="shared" si="90"/>
        <v>0</v>
      </c>
      <c r="M311" s="104">
        <f t="shared" si="90"/>
        <v>0</v>
      </c>
      <c r="N311" s="104">
        <f t="shared" si="90"/>
        <v>441.564</v>
      </c>
      <c r="O311" s="98"/>
      <c r="P311" s="138"/>
      <c r="Q311" s="138"/>
      <c r="R311" s="40"/>
    </row>
    <row r="312" spans="1:18" s="41" customFormat="1" ht="33.75" customHeight="1">
      <c r="A312" s="34"/>
      <c r="B312" s="100" t="s">
        <v>122</v>
      </c>
      <c r="C312" s="34"/>
      <c r="D312" s="34"/>
      <c r="E312" s="34"/>
      <c r="F312" s="34"/>
      <c r="G312" s="106">
        <f aca="true" t="shared" si="91" ref="G312:N312">SUM(G313:G314)</f>
        <v>138.1</v>
      </c>
      <c r="H312" s="106">
        <f t="shared" si="91"/>
        <v>0</v>
      </c>
      <c r="I312" s="106">
        <f t="shared" si="91"/>
        <v>0</v>
      </c>
      <c r="J312" s="106">
        <f t="shared" si="91"/>
        <v>0</v>
      </c>
      <c r="K312" s="106">
        <f t="shared" si="91"/>
        <v>138.1</v>
      </c>
      <c r="L312" s="106">
        <f t="shared" si="91"/>
        <v>0</v>
      </c>
      <c r="M312" s="106">
        <f t="shared" si="91"/>
        <v>0</v>
      </c>
      <c r="N312" s="106">
        <f t="shared" si="91"/>
        <v>0</v>
      </c>
      <c r="O312" s="4"/>
      <c r="P312" s="129"/>
      <c r="Q312" s="129"/>
      <c r="R312" s="40"/>
    </row>
    <row r="313" spans="1:18" s="41" customFormat="1" ht="86.25" customHeight="1">
      <c r="A313" s="34">
        <v>218</v>
      </c>
      <c r="B313" s="171" t="s">
        <v>307</v>
      </c>
      <c r="C313" s="34"/>
      <c r="D313" s="34"/>
      <c r="E313" s="34"/>
      <c r="F313" s="34"/>
      <c r="G313" s="25">
        <f>SUM(H313:M313)</f>
        <v>78.616</v>
      </c>
      <c r="H313" s="164"/>
      <c r="I313" s="165"/>
      <c r="J313" s="165"/>
      <c r="K313" s="48">
        <v>78.616</v>
      </c>
      <c r="L313" s="164"/>
      <c r="M313" s="164"/>
      <c r="N313" s="164"/>
      <c r="O313" s="4"/>
      <c r="P313" s="129"/>
      <c r="Q313" s="129"/>
      <c r="R313" s="40"/>
    </row>
    <row r="314" spans="1:18" s="41" customFormat="1" ht="87.75" customHeight="1">
      <c r="A314" s="34">
        <v>219</v>
      </c>
      <c r="B314" s="171" t="s">
        <v>308</v>
      </c>
      <c r="C314" s="34"/>
      <c r="D314" s="34"/>
      <c r="E314" s="34"/>
      <c r="F314" s="34"/>
      <c r="G314" s="25">
        <f>SUM(H314:M314)</f>
        <v>59.484</v>
      </c>
      <c r="H314" s="164"/>
      <c r="I314" s="165"/>
      <c r="J314" s="165"/>
      <c r="K314" s="48">
        <v>59.484</v>
      </c>
      <c r="L314" s="164"/>
      <c r="M314" s="164"/>
      <c r="N314" s="164"/>
      <c r="O314" s="4"/>
      <c r="P314" s="129"/>
      <c r="Q314" s="129"/>
      <c r="R314" s="40"/>
    </row>
    <row r="315" spans="1:18" s="41" customFormat="1" ht="36.75" customHeight="1">
      <c r="A315" s="34"/>
      <c r="B315" s="100" t="s">
        <v>142</v>
      </c>
      <c r="C315" s="34"/>
      <c r="D315" s="34"/>
      <c r="E315" s="34"/>
      <c r="F315" s="34"/>
      <c r="G315" s="106">
        <f aca="true" t="shared" si="92" ref="G315:N315">G316</f>
        <v>441.564</v>
      </c>
      <c r="H315" s="106">
        <f t="shared" si="92"/>
        <v>0</v>
      </c>
      <c r="I315" s="106">
        <f t="shared" si="92"/>
        <v>0</v>
      </c>
      <c r="J315" s="106">
        <f t="shared" si="92"/>
        <v>441.564</v>
      </c>
      <c r="K315" s="106">
        <f t="shared" si="92"/>
        <v>0</v>
      </c>
      <c r="L315" s="106">
        <f t="shared" si="92"/>
        <v>0</v>
      </c>
      <c r="M315" s="106">
        <f t="shared" si="92"/>
        <v>0</v>
      </c>
      <c r="N315" s="106">
        <f t="shared" si="92"/>
        <v>441.564</v>
      </c>
      <c r="O315" s="4"/>
      <c r="P315" s="129"/>
      <c r="Q315" s="129"/>
      <c r="R315" s="40"/>
    </row>
    <row r="316" spans="1:18" s="41" customFormat="1" ht="61.5" customHeight="1">
      <c r="A316" s="38">
        <v>220</v>
      </c>
      <c r="B316" s="5" t="s">
        <v>170</v>
      </c>
      <c r="C316" s="38"/>
      <c r="D316" s="38"/>
      <c r="E316" s="38"/>
      <c r="F316" s="38"/>
      <c r="G316" s="55">
        <f>SUM(H316:M316)</f>
        <v>441.564</v>
      </c>
      <c r="H316" s="69"/>
      <c r="I316" s="45"/>
      <c r="J316" s="90">
        <v>441.564</v>
      </c>
      <c r="K316" s="44"/>
      <c r="L316" s="69"/>
      <c r="M316" s="69"/>
      <c r="N316" s="90">
        <v>441.564</v>
      </c>
      <c r="O316" s="56"/>
      <c r="P316" s="39"/>
      <c r="Q316" s="39"/>
      <c r="R316" s="40"/>
    </row>
    <row r="317" spans="1:18" s="16" customFormat="1" ht="24" customHeight="1">
      <c r="A317" s="95"/>
      <c r="B317" s="94" t="s">
        <v>60</v>
      </c>
      <c r="C317" s="95"/>
      <c r="D317" s="95"/>
      <c r="E317" s="95"/>
      <c r="F317" s="95"/>
      <c r="G317" s="104">
        <f aca="true" t="shared" si="93" ref="G317:N317">G318+G337</f>
        <v>586.386</v>
      </c>
      <c r="H317" s="104">
        <f t="shared" si="93"/>
        <v>0</v>
      </c>
      <c r="I317" s="104">
        <f t="shared" si="93"/>
        <v>0</v>
      </c>
      <c r="J317" s="104">
        <f t="shared" si="93"/>
        <v>370.968</v>
      </c>
      <c r="K317" s="104">
        <f t="shared" si="93"/>
        <v>215.418</v>
      </c>
      <c r="L317" s="104">
        <f t="shared" si="93"/>
        <v>0</v>
      </c>
      <c r="M317" s="104">
        <f t="shared" si="93"/>
        <v>0</v>
      </c>
      <c r="N317" s="104">
        <f t="shared" si="93"/>
        <v>0</v>
      </c>
      <c r="O317" s="98"/>
      <c r="P317" s="138"/>
      <c r="Q317" s="138"/>
      <c r="R317" s="20"/>
    </row>
    <row r="318" spans="1:18" s="16" customFormat="1" ht="31.5">
      <c r="A318" s="157"/>
      <c r="B318" s="100" t="s">
        <v>122</v>
      </c>
      <c r="C318" s="157"/>
      <c r="D318" s="157"/>
      <c r="E318" s="157"/>
      <c r="F318" s="157"/>
      <c r="G318" s="106">
        <f aca="true" t="shared" si="94" ref="G318:N318">SUM(G319:G336)</f>
        <v>215.418</v>
      </c>
      <c r="H318" s="106">
        <f t="shared" si="94"/>
        <v>0</v>
      </c>
      <c r="I318" s="106">
        <f t="shared" si="94"/>
        <v>0</v>
      </c>
      <c r="J318" s="106">
        <f t="shared" si="94"/>
        <v>0</v>
      </c>
      <c r="K318" s="106">
        <f t="shared" si="94"/>
        <v>215.418</v>
      </c>
      <c r="L318" s="106">
        <f t="shared" si="94"/>
        <v>0</v>
      </c>
      <c r="M318" s="106">
        <f t="shared" si="94"/>
        <v>0</v>
      </c>
      <c r="N318" s="106">
        <f t="shared" si="94"/>
        <v>0</v>
      </c>
      <c r="O318" s="166"/>
      <c r="P318" s="142"/>
      <c r="Q318" s="142"/>
      <c r="R318" s="20"/>
    </row>
    <row r="319" spans="1:18" s="16" customFormat="1" ht="47.25">
      <c r="A319" s="34">
        <v>221</v>
      </c>
      <c r="B319" s="171" t="s">
        <v>309</v>
      </c>
      <c r="C319" s="157"/>
      <c r="D319" s="157"/>
      <c r="E319" s="157"/>
      <c r="F319" s="157"/>
      <c r="G319" s="25">
        <f aca="true" t="shared" si="95" ref="G319:G336">SUM(H319:M319)</f>
        <v>17.9</v>
      </c>
      <c r="H319" s="164"/>
      <c r="I319" s="165"/>
      <c r="J319" s="165"/>
      <c r="K319" s="48">
        <v>17.9</v>
      </c>
      <c r="L319" s="164"/>
      <c r="M319" s="164"/>
      <c r="N319" s="164"/>
      <c r="O319" s="166"/>
      <c r="P319" s="142"/>
      <c r="Q319" s="142"/>
      <c r="R319" s="20"/>
    </row>
    <row r="320" spans="1:18" s="16" customFormat="1" ht="47.25">
      <c r="A320" s="34">
        <v>222</v>
      </c>
      <c r="B320" s="171" t="s">
        <v>310</v>
      </c>
      <c r="C320" s="157"/>
      <c r="D320" s="157"/>
      <c r="E320" s="157"/>
      <c r="F320" s="157"/>
      <c r="G320" s="25">
        <f t="shared" si="95"/>
        <v>7.8</v>
      </c>
      <c r="H320" s="164"/>
      <c r="I320" s="165"/>
      <c r="J320" s="165"/>
      <c r="K320" s="48">
        <v>7.8</v>
      </c>
      <c r="L320" s="164"/>
      <c r="M320" s="164"/>
      <c r="N320" s="164"/>
      <c r="O320" s="166"/>
      <c r="P320" s="142"/>
      <c r="Q320" s="142"/>
      <c r="R320" s="20"/>
    </row>
    <row r="321" spans="1:18" s="16" customFormat="1" ht="47.25">
      <c r="A321" s="34">
        <v>223</v>
      </c>
      <c r="B321" s="171" t="s">
        <v>311</v>
      </c>
      <c r="C321" s="157"/>
      <c r="D321" s="157"/>
      <c r="E321" s="157"/>
      <c r="F321" s="157"/>
      <c r="G321" s="25">
        <f t="shared" si="95"/>
        <v>10</v>
      </c>
      <c r="H321" s="164"/>
      <c r="I321" s="165"/>
      <c r="J321" s="165"/>
      <c r="K321" s="48">
        <v>10</v>
      </c>
      <c r="L321" s="164"/>
      <c r="M321" s="164"/>
      <c r="N321" s="164"/>
      <c r="O321" s="166"/>
      <c r="P321" s="142"/>
      <c r="Q321" s="142"/>
      <c r="R321" s="20"/>
    </row>
    <row r="322" spans="1:18" s="16" customFormat="1" ht="47.25">
      <c r="A322" s="34">
        <v>224</v>
      </c>
      <c r="B322" s="171" t="s">
        <v>312</v>
      </c>
      <c r="C322" s="157"/>
      <c r="D322" s="157"/>
      <c r="E322" s="157"/>
      <c r="F322" s="157"/>
      <c r="G322" s="25">
        <f t="shared" si="95"/>
        <v>14.2</v>
      </c>
      <c r="H322" s="164"/>
      <c r="I322" s="165"/>
      <c r="J322" s="165"/>
      <c r="K322" s="48">
        <v>14.2</v>
      </c>
      <c r="L322" s="164"/>
      <c r="M322" s="164"/>
      <c r="N322" s="164"/>
      <c r="O322" s="166"/>
      <c r="P322" s="142"/>
      <c r="Q322" s="142"/>
      <c r="R322" s="20"/>
    </row>
    <row r="323" spans="1:18" s="16" customFormat="1" ht="47.25">
      <c r="A323" s="34">
        <v>225</v>
      </c>
      <c r="B323" s="171" t="s">
        <v>313</v>
      </c>
      <c r="C323" s="157"/>
      <c r="D323" s="157"/>
      <c r="E323" s="157"/>
      <c r="F323" s="157"/>
      <c r="G323" s="25">
        <f t="shared" si="95"/>
        <v>4.418</v>
      </c>
      <c r="H323" s="164"/>
      <c r="I323" s="165"/>
      <c r="J323" s="165"/>
      <c r="K323" s="48">
        <v>4.418</v>
      </c>
      <c r="L323" s="164"/>
      <c r="M323" s="164"/>
      <c r="N323" s="164"/>
      <c r="O323" s="166"/>
      <c r="P323" s="142"/>
      <c r="Q323" s="142"/>
      <c r="R323" s="20"/>
    </row>
    <row r="324" spans="1:18" s="16" customFormat="1" ht="47.25">
      <c r="A324" s="34">
        <v>226</v>
      </c>
      <c r="B324" s="171" t="s">
        <v>314</v>
      </c>
      <c r="C324" s="157"/>
      <c r="D324" s="157"/>
      <c r="E324" s="157"/>
      <c r="F324" s="157"/>
      <c r="G324" s="25">
        <f t="shared" si="95"/>
        <v>17.9</v>
      </c>
      <c r="H324" s="164"/>
      <c r="I324" s="165"/>
      <c r="J324" s="165"/>
      <c r="K324" s="48">
        <v>17.9</v>
      </c>
      <c r="L324" s="164"/>
      <c r="M324" s="164"/>
      <c r="N324" s="164"/>
      <c r="O324" s="166"/>
      <c r="P324" s="142"/>
      <c r="Q324" s="142"/>
      <c r="R324" s="20"/>
    </row>
    <row r="325" spans="1:18" s="16" customFormat="1" ht="47.25">
      <c r="A325" s="34">
        <v>227</v>
      </c>
      <c r="B325" s="171" t="s">
        <v>315</v>
      </c>
      <c r="C325" s="157"/>
      <c r="D325" s="157"/>
      <c r="E325" s="157"/>
      <c r="F325" s="157"/>
      <c r="G325" s="25">
        <f t="shared" si="95"/>
        <v>5.2</v>
      </c>
      <c r="H325" s="164"/>
      <c r="I325" s="165"/>
      <c r="J325" s="165"/>
      <c r="K325" s="48">
        <v>5.2</v>
      </c>
      <c r="L325" s="164"/>
      <c r="M325" s="164"/>
      <c r="N325" s="164"/>
      <c r="O325" s="166"/>
      <c r="P325" s="142"/>
      <c r="Q325" s="142"/>
      <c r="R325" s="20"/>
    </row>
    <row r="326" spans="1:18" s="16" customFormat="1" ht="47.25">
      <c r="A326" s="34">
        <v>228</v>
      </c>
      <c r="B326" s="171" t="s">
        <v>316</v>
      </c>
      <c r="C326" s="157"/>
      <c r="D326" s="157"/>
      <c r="E326" s="157"/>
      <c r="F326" s="157"/>
      <c r="G326" s="25">
        <f t="shared" si="95"/>
        <v>5.2</v>
      </c>
      <c r="H326" s="164"/>
      <c r="I326" s="165"/>
      <c r="J326" s="165"/>
      <c r="K326" s="48">
        <v>5.2</v>
      </c>
      <c r="L326" s="164"/>
      <c r="M326" s="164"/>
      <c r="N326" s="164"/>
      <c r="O326" s="166"/>
      <c r="P326" s="142"/>
      <c r="Q326" s="142"/>
      <c r="R326" s="20"/>
    </row>
    <row r="327" spans="1:18" s="16" customFormat="1" ht="47.25">
      <c r="A327" s="34">
        <v>229</v>
      </c>
      <c r="B327" s="171" t="s">
        <v>317</v>
      </c>
      <c r="C327" s="157"/>
      <c r="D327" s="157"/>
      <c r="E327" s="157"/>
      <c r="F327" s="157"/>
      <c r="G327" s="25">
        <f t="shared" si="95"/>
        <v>7.5</v>
      </c>
      <c r="H327" s="164"/>
      <c r="I327" s="165"/>
      <c r="J327" s="165"/>
      <c r="K327" s="48">
        <v>7.5</v>
      </c>
      <c r="L327" s="164"/>
      <c r="M327" s="164"/>
      <c r="N327" s="164"/>
      <c r="O327" s="166"/>
      <c r="P327" s="142"/>
      <c r="Q327" s="142"/>
      <c r="R327" s="20"/>
    </row>
    <row r="328" spans="1:18" s="16" customFormat="1" ht="47.25">
      <c r="A328" s="34">
        <v>230</v>
      </c>
      <c r="B328" s="171" t="s">
        <v>318</v>
      </c>
      <c r="C328" s="157"/>
      <c r="D328" s="157"/>
      <c r="E328" s="157"/>
      <c r="F328" s="157"/>
      <c r="G328" s="25">
        <f t="shared" si="95"/>
        <v>17.9</v>
      </c>
      <c r="H328" s="164"/>
      <c r="I328" s="165"/>
      <c r="J328" s="165"/>
      <c r="K328" s="48">
        <v>17.9</v>
      </c>
      <c r="L328" s="164"/>
      <c r="M328" s="164"/>
      <c r="N328" s="164"/>
      <c r="O328" s="166"/>
      <c r="P328" s="142"/>
      <c r="Q328" s="142"/>
      <c r="R328" s="20"/>
    </row>
    <row r="329" spans="1:18" s="16" customFormat="1" ht="47.25">
      <c r="A329" s="34">
        <v>231</v>
      </c>
      <c r="B329" s="171" t="s">
        <v>319</v>
      </c>
      <c r="C329" s="157"/>
      <c r="D329" s="157"/>
      <c r="E329" s="157"/>
      <c r="F329" s="157"/>
      <c r="G329" s="25">
        <f t="shared" si="95"/>
        <v>17.9</v>
      </c>
      <c r="H329" s="164"/>
      <c r="I329" s="165"/>
      <c r="J329" s="165"/>
      <c r="K329" s="48">
        <v>17.9</v>
      </c>
      <c r="L329" s="164"/>
      <c r="M329" s="164"/>
      <c r="N329" s="164"/>
      <c r="O329" s="166"/>
      <c r="P329" s="142"/>
      <c r="Q329" s="142"/>
      <c r="R329" s="20"/>
    </row>
    <row r="330" spans="1:18" s="16" customFormat="1" ht="47.25">
      <c r="A330" s="34">
        <v>232</v>
      </c>
      <c r="B330" s="171" t="s">
        <v>320</v>
      </c>
      <c r="C330" s="157"/>
      <c r="D330" s="157"/>
      <c r="E330" s="157"/>
      <c r="F330" s="157"/>
      <c r="G330" s="25">
        <f t="shared" si="95"/>
        <v>17.9</v>
      </c>
      <c r="H330" s="164"/>
      <c r="I330" s="165"/>
      <c r="J330" s="165"/>
      <c r="K330" s="48">
        <v>17.9</v>
      </c>
      <c r="L330" s="164"/>
      <c r="M330" s="164"/>
      <c r="N330" s="164"/>
      <c r="O330" s="166"/>
      <c r="P330" s="142"/>
      <c r="Q330" s="142"/>
      <c r="R330" s="20"/>
    </row>
    <row r="331" spans="1:18" s="16" customFormat="1" ht="47.25">
      <c r="A331" s="34">
        <v>233</v>
      </c>
      <c r="B331" s="171" t="s">
        <v>321</v>
      </c>
      <c r="C331" s="157"/>
      <c r="D331" s="157"/>
      <c r="E331" s="157"/>
      <c r="F331" s="157"/>
      <c r="G331" s="25">
        <f t="shared" si="95"/>
        <v>8.9</v>
      </c>
      <c r="H331" s="164"/>
      <c r="I331" s="165"/>
      <c r="J331" s="165"/>
      <c r="K331" s="48">
        <v>8.9</v>
      </c>
      <c r="L331" s="164"/>
      <c r="M331" s="164"/>
      <c r="N331" s="164"/>
      <c r="O331" s="166"/>
      <c r="P331" s="142"/>
      <c r="Q331" s="142"/>
      <c r="R331" s="20"/>
    </row>
    <row r="332" spans="1:18" s="16" customFormat="1" ht="47.25">
      <c r="A332" s="34">
        <v>234</v>
      </c>
      <c r="B332" s="171" t="s">
        <v>322</v>
      </c>
      <c r="C332" s="157"/>
      <c r="D332" s="157"/>
      <c r="E332" s="157"/>
      <c r="F332" s="157"/>
      <c r="G332" s="25">
        <f t="shared" si="95"/>
        <v>9</v>
      </c>
      <c r="H332" s="164"/>
      <c r="I332" s="165"/>
      <c r="J332" s="165"/>
      <c r="K332" s="48">
        <v>9</v>
      </c>
      <c r="L332" s="164"/>
      <c r="M332" s="164"/>
      <c r="N332" s="164"/>
      <c r="O332" s="166"/>
      <c r="P332" s="142"/>
      <c r="Q332" s="142"/>
      <c r="R332" s="20"/>
    </row>
    <row r="333" spans="1:18" s="16" customFormat="1" ht="47.25">
      <c r="A333" s="34">
        <v>235</v>
      </c>
      <c r="B333" s="171" t="s">
        <v>323</v>
      </c>
      <c r="C333" s="157"/>
      <c r="D333" s="157"/>
      <c r="E333" s="157"/>
      <c r="F333" s="157"/>
      <c r="G333" s="25">
        <f t="shared" si="95"/>
        <v>17.9</v>
      </c>
      <c r="H333" s="164"/>
      <c r="I333" s="165"/>
      <c r="J333" s="165"/>
      <c r="K333" s="48">
        <v>17.9</v>
      </c>
      <c r="L333" s="164"/>
      <c r="M333" s="164"/>
      <c r="N333" s="164"/>
      <c r="O333" s="166"/>
      <c r="P333" s="142"/>
      <c r="Q333" s="142"/>
      <c r="R333" s="20"/>
    </row>
    <row r="334" spans="1:18" s="16" customFormat="1" ht="63">
      <c r="A334" s="34">
        <v>236</v>
      </c>
      <c r="B334" s="171" t="s">
        <v>324</v>
      </c>
      <c r="C334" s="157"/>
      <c r="D334" s="157"/>
      <c r="E334" s="157"/>
      <c r="F334" s="157"/>
      <c r="G334" s="25">
        <f t="shared" si="95"/>
        <v>12.2</v>
      </c>
      <c r="H334" s="164"/>
      <c r="I334" s="165"/>
      <c r="J334" s="165"/>
      <c r="K334" s="48">
        <v>12.2</v>
      </c>
      <c r="L334" s="164"/>
      <c r="M334" s="164"/>
      <c r="N334" s="164"/>
      <c r="O334" s="166"/>
      <c r="P334" s="142"/>
      <c r="Q334" s="142"/>
      <c r="R334" s="20"/>
    </row>
    <row r="335" spans="1:18" s="16" customFormat="1" ht="47.25">
      <c r="A335" s="34">
        <v>237</v>
      </c>
      <c r="B335" s="171" t="s">
        <v>325</v>
      </c>
      <c r="C335" s="157"/>
      <c r="D335" s="157"/>
      <c r="E335" s="157"/>
      <c r="F335" s="157"/>
      <c r="G335" s="25">
        <f t="shared" si="95"/>
        <v>5.7</v>
      </c>
      <c r="H335" s="164"/>
      <c r="I335" s="165"/>
      <c r="J335" s="165"/>
      <c r="K335" s="48">
        <v>5.7</v>
      </c>
      <c r="L335" s="164"/>
      <c r="M335" s="164"/>
      <c r="N335" s="164"/>
      <c r="O335" s="166"/>
      <c r="P335" s="142"/>
      <c r="Q335" s="142"/>
      <c r="R335" s="20"/>
    </row>
    <row r="336" spans="1:18" s="16" customFormat="1" ht="47.25">
      <c r="A336" s="34">
        <v>238</v>
      </c>
      <c r="B336" s="171" t="s">
        <v>326</v>
      </c>
      <c r="C336" s="157"/>
      <c r="D336" s="157"/>
      <c r="E336" s="157"/>
      <c r="F336" s="157"/>
      <c r="G336" s="25">
        <f t="shared" si="95"/>
        <v>17.9</v>
      </c>
      <c r="H336" s="164"/>
      <c r="I336" s="165"/>
      <c r="J336" s="165"/>
      <c r="K336" s="48">
        <v>17.9</v>
      </c>
      <c r="L336" s="164"/>
      <c r="M336" s="164"/>
      <c r="N336" s="164"/>
      <c r="O336" s="166"/>
      <c r="P336" s="142"/>
      <c r="Q336" s="142"/>
      <c r="R336" s="20"/>
    </row>
    <row r="337" spans="1:18" ht="31.5">
      <c r="A337" s="167"/>
      <c r="B337" s="100" t="s">
        <v>142</v>
      </c>
      <c r="C337" s="167"/>
      <c r="D337" s="167"/>
      <c r="E337" s="167"/>
      <c r="F337" s="167"/>
      <c r="G337" s="102">
        <f aca="true" t="shared" si="96" ref="G337:N337">G338</f>
        <v>370.968</v>
      </c>
      <c r="H337" s="102">
        <f t="shared" si="96"/>
        <v>0</v>
      </c>
      <c r="I337" s="102">
        <f t="shared" si="96"/>
        <v>0</v>
      </c>
      <c r="J337" s="102">
        <f t="shared" si="96"/>
        <v>370.968</v>
      </c>
      <c r="K337" s="102">
        <f t="shared" si="96"/>
        <v>0</v>
      </c>
      <c r="L337" s="102">
        <f t="shared" si="96"/>
        <v>0</v>
      </c>
      <c r="M337" s="102">
        <f t="shared" si="96"/>
        <v>0</v>
      </c>
      <c r="N337" s="102">
        <f t="shared" si="96"/>
        <v>0</v>
      </c>
      <c r="O337" s="167"/>
      <c r="P337" s="178"/>
      <c r="Q337" s="167"/>
      <c r="R337" s="168"/>
    </row>
    <row r="338" spans="1:18" ht="78.75">
      <c r="A338" s="31">
        <v>239</v>
      </c>
      <c r="B338" s="5" t="s">
        <v>171</v>
      </c>
      <c r="G338" s="92">
        <f>SUM(H338:M338)</f>
        <v>370.968</v>
      </c>
      <c r="J338" s="90">
        <v>370.968</v>
      </c>
      <c r="P338" s="179"/>
      <c r="R338" s="168"/>
    </row>
  </sheetData>
  <mergeCells count="19">
    <mergeCell ref="A3:F3"/>
    <mergeCell ref="A4:A6"/>
    <mergeCell ref="B4:B6"/>
    <mergeCell ref="I5:K5"/>
    <mergeCell ref="Q4:Q6"/>
    <mergeCell ref="G4:G6"/>
    <mergeCell ref="H5:H6"/>
    <mergeCell ref="L5:L6"/>
    <mergeCell ref="P4:P6"/>
    <mergeCell ref="A1:AA1"/>
    <mergeCell ref="A2:AA2"/>
    <mergeCell ref="O4:O6"/>
    <mergeCell ref="E4:E6"/>
    <mergeCell ref="F4:F6"/>
    <mergeCell ref="N4:N6"/>
    <mergeCell ref="C4:C6"/>
    <mergeCell ref="D4:D6"/>
    <mergeCell ref="M5:M6"/>
    <mergeCell ref="H4:M4"/>
  </mergeCells>
  <printOptions horizontalCentered="1"/>
  <pageMargins left="0" right="0" top="0" bottom="0" header="0" footer="0"/>
  <pageSetup horizontalDpi="600" verticalDpi="600" orientation="landscape" paperSize="9" scale="5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K66"/>
  <sheetViews>
    <sheetView tabSelected="1" view="pageBreakPreview" zoomScale="70" zoomScaleNormal="85" zoomScaleSheetLayoutView="70" workbookViewId="0" topLeftCell="A1">
      <pane xSplit="2" ySplit="7" topLeftCell="C4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:B5"/>
    </sheetView>
  </sheetViews>
  <sheetFormatPr defaultColWidth="9.00390625" defaultRowHeight="12.75"/>
  <cols>
    <col min="1" max="1" width="4.875" style="28" customWidth="1"/>
    <col min="2" max="2" width="215.75390625" style="28" customWidth="1"/>
    <col min="3" max="3" width="9.125" style="28" customWidth="1"/>
    <col min="4" max="4" width="28.25390625" style="28" customWidth="1"/>
    <col min="5" max="16384" width="9.125" style="28" customWidth="1"/>
  </cols>
  <sheetData>
    <row r="1" s="16" customFormat="1" ht="15.75"/>
    <row r="2" s="16" customFormat="1" ht="15.75"/>
    <row r="3" s="16" customFormat="1" ht="15.75"/>
    <row r="4" spans="1:11" s="16" customFormat="1" ht="20.25">
      <c r="A4" s="201" t="s">
        <v>363</v>
      </c>
      <c r="B4" s="228"/>
      <c r="C4" s="183"/>
      <c r="D4" s="183"/>
      <c r="E4" s="183"/>
      <c r="F4" s="183"/>
      <c r="G4" s="183"/>
      <c r="H4" s="183"/>
      <c r="I4" s="183"/>
      <c r="J4" s="183"/>
      <c r="K4" s="183"/>
    </row>
    <row r="5" spans="1:11" s="16" customFormat="1" ht="20.25">
      <c r="A5" s="201" t="s">
        <v>362</v>
      </c>
      <c r="B5" s="228"/>
      <c r="C5" s="184"/>
      <c r="D5" s="184"/>
      <c r="E5" s="184"/>
      <c r="F5" s="184"/>
      <c r="G5" s="184"/>
      <c r="H5" s="184"/>
      <c r="I5" s="184"/>
      <c r="J5" s="184"/>
      <c r="K5" s="184"/>
    </row>
    <row r="6" spans="1:11" s="16" customFormat="1" ht="20.25">
      <c r="A6" s="186"/>
      <c r="B6" s="229"/>
      <c r="C6" s="184"/>
      <c r="D6" s="184"/>
      <c r="E6" s="184"/>
      <c r="F6" s="184"/>
      <c r="G6" s="184"/>
      <c r="H6" s="184"/>
      <c r="I6" s="184"/>
      <c r="J6" s="184"/>
      <c r="K6" s="184"/>
    </row>
    <row r="7" spans="1:2" s="16" customFormat="1" ht="12.75" customHeight="1">
      <c r="A7" s="202"/>
      <c r="B7" s="202"/>
    </row>
    <row r="8" spans="1:2" s="185" customFormat="1" ht="24" customHeight="1">
      <c r="A8" s="203"/>
      <c r="B8" s="204" t="s">
        <v>3</v>
      </c>
    </row>
    <row r="9" spans="1:2" s="41" customFormat="1" ht="37.5" customHeight="1">
      <c r="A9" s="205">
        <v>1</v>
      </c>
      <c r="B9" s="206" t="s">
        <v>354</v>
      </c>
    </row>
    <row r="10" spans="1:2" s="41" customFormat="1" ht="35.25" customHeight="1">
      <c r="A10" s="205">
        <v>2</v>
      </c>
      <c r="B10" s="207" t="s">
        <v>67</v>
      </c>
    </row>
    <row r="11" spans="1:2" s="41" customFormat="1" ht="35.25" customHeight="1">
      <c r="A11" s="205">
        <v>3</v>
      </c>
      <c r="B11" s="207" t="s">
        <v>69</v>
      </c>
    </row>
    <row r="12" spans="1:2" s="41" customFormat="1" ht="29.25" customHeight="1">
      <c r="A12" s="205">
        <v>4</v>
      </c>
      <c r="B12" s="208" t="s">
        <v>351</v>
      </c>
    </row>
    <row r="13" spans="1:2" s="41" customFormat="1" ht="33" customHeight="1">
      <c r="A13" s="205">
        <v>5</v>
      </c>
      <c r="B13" s="209" t="s">
        <v>71</v>
      </c>
    </row>
    <row r="14" spans="1:2" s="41" customFormat="1" ht="30.75" customHeight="1">
      <c r="A14" s="205">
        <v>6</v>
      </c>
      <c r="B14" s="210" t="s">
        <v>91</v>
      </c>
    </row>
    <row r="15" spans="1:2" s="41" customFormat="1" ht="43.5" customHeight="1">
      <c r="A15" s="205">
        <v>7</v>
      </c>
      <c r="B15" s="209" t="s">
        <v>355</v>
      </c>
    </row>
    <row r="16" spans="1:2" s="41" customFormat="1" ht="44.25" customHeight="1">
      <c r="A16" s="205">
        <v>8</v>
      </c>
      <c r="B16" s="211" t="s">
        <v>364</v>
      </c>
    </row>
    <row r="17" spans="1:2" s="41" customFormat="1" ht="32.25" customHeight="1">
      <c r="A17" s="205">
        <v>9</v>
      </c>
      <c r="B17" s="212" t="s">
        <v>332</v>
      </c>
    </row>
    <row r="18" spans="1:2" s="41" customFormat="1" ht="30" customHeight="1">
      <c r="A18" s="205">
        <v>9</v>
      </c>
      <c r="B18" s="211" t="s">
        <v>352</v>
      </c>
    </row>
    <row r="19" spans="1:2" s="41" customFormat="1" ht="31.5" customHeight="1">
      <c r="A19" s="205">
        <v>10</v>
      </c>
      <c r="B19" s="211" t="s">
        <v>353</v>
      </c>
    </row>
    <row r="20" spans="1:2" s="41" customFormat="1" ht="33.75" customHeight="1">
      <c r="A20" s="205">
        <v>11</v>
      </c>
      <c r="B20" s="211" t="s">
        <v>329</v>
      </c>
    </row>
    <row r="21" spans="1:2" s="185" customFormat="1" ht="20.25" customHeight="1">
      <c r="A21" s="213"/>
      <c r="B21" s="204" t="s">
        <v>39</v>
      </c>
    </row>
    <row r="22" spans="1:2" s="41" customFormat="1" ht="32.25" customHeight="1">
      <c r="A22" s="205">
        <v>12</v>
      </c>
      <c r="B22" s="210" t="s">
        <v>92</v>
      </c>
    </row>
    <row r="23" spans="1:2" s="185" customFormat="1" ht="22.5" customHeight="1">
      <c r="A23" s="214"/>
      <c r="B23" s="204" t="s">
        <v>6</v>
      </c>
    </row>
    <row r="24" spans="1:2" s="16" customFormat="1" ht="30" customHeight="1">
      <c r="A24" s="187">
        <v>13</v>
      </c>
      <c r="B24" s="210" t="s">
        <v>7</v>
      </c>
    </row>
    <row r="25" spans="1:2" s="16" customFormat="1" ht="35.25" customHeight="1">
      <c r="A25" s="187">
        <v>14</v>
      </c>
      <c r="B25" s="210" t="s">
        <v>96</v>
      </c>
    </row>
    <row r="26" spans="1:2" s="16" customFormat="1" ht="30.75" customHeight="1">
      <c r="A26" s="187">
        <v>15</v>
      </c>
      <c r="B26" s="209" t="s">
        <v>336</v>
      </c>
    </row>
    <row r="27" spans="1:2" s="16" customFormat="1" ht="34.5" customHeight="1">
      <c r="A27" s="187">
        <v>16</v>
      </c>
      <c r="B27" s="209" t="s">
        <v>338</v>
      </c>
    </row>
    <row r="28" spans="1:2" s="16" customFormat="1" ht="29.25" customHeight="1">
      <c r="A28" s="187">
        <v>17</v>
      </c>
      <c r="B28" s="209" t="s">
        <v>347</v>
      </c>
    </row>
    <row r="29" spans="1:2" s="185" customFormat="1" ht="23.25" customHeight="1">
      <c r="A29" s="213"/>
      <c r="B29" s="215" t="s">
        <v>15</v>
      </c>
    </row>
    <row r="30" spans="1:2" s="16" customFormat="1" ht="32.25" customHeight="1">
      <c r="A30" s="187">
        <v>18</v>
      </c>
      <c r="B30" s="216" t="s">
        <v>16</v>
      </c>
    </row>
    <row r="31" spans="1:2" s="185" customFormat="1" ht="23.25" customHeight="1">
      <c r="A31" s="213"/>
      <c r="B31" s="215" t="s">
        <v>348</v>
      </c>
    </row>
    <row r="32" spans="1:2" s="16" customFormat="1" ht="31.5" customHeight="1">
      <c r="A32" s="187">
        <v>19</v>
      </c>
      <c r="B32" s="217" t="s">
        <v>349</v>
      </c>
    </row>
    <row r="33" spans="1:2" s="185" customFormat="1" ht="20.25" customHeight="1">
      <c r="A33" s="213"/>
      <c r="B33" s="215" t="s">
        <v>45</v>
      </c>
    </row>
    <row r="34" spans="1:2" s="16" customFormat="1" ht="28.5" customHeight="1">
      <c r="A34" s="187">
        <v>20</v>
      </c>
      <c r="B34" s="209" t="s">
        <v>77</v>
      </c>
    </row>
    <row r="35" spans="1:2" s="16" customFormat="1" ht="30" customHeight="1">
      <c r="A35" s="187">
        <v>21</v>
      </c>
      <c r="B35" s="209" t="s">
        <v>87</v>
      </c>
    </row>
    <row r="36" spans="1:2" s="16" customFormat="1" ht="35.25" customHeight="1">
      <c r="A36" s="187">
        <v>22</v>
      </c>
      <c r="B36" s="206" t="s">
        <v>90</v>
      </c>
    </row>
    <row r="37" spans="1:2" s="16" customFormat="1" ht="33.75" customHeight="1">
      <c r="A37" s="187">
        <v>23</v>
      </c>
      <c r="B37" s="216" t="s">
        <v>23</v>
      </c>
    </row>
    <row r="38" spans="1:2" s="16" customFormat="1" ht="29.25" customHeight="1">
      <c r="A38" s="187">
        <v>24</v>
      </c>
      <c r="B38" s="218" t="s">
        <v>102</v>
      </c>
    </row>
    <row r="39" spans="1:2" s="16" customFormat="1" ht="30.75" customHeight="1">
      <c r="A39" s="187">
        <v>25</v>
      </c>
      <c r="B39" s="218" t="s">
        <v>106</v>
      </c>
    </row>
    <row r="40" spans="1:2" s="185" customFormat="1" ht="21" customHeight="1">
      <c r="A40" s="213"/>
      <c r="B40" s="215" t="s">
        <v>48</v>
      </c>
    </row>
    <row r="41" spans="1:2" s="16" customFormat="1" ht="33.75" customHeight="1">
      <c r="A41" s="187">
        <v>26</v>
      </c>
      <c r="B41" s="219" t="s">
        <v>9</v>
      </c>
    </row>
    <row r="42" spans="1:2" s="16" customFormat="1" ht="32.25" customHeight="1">
      <c r="A42" s="187">
        <v>27</v>
      </c>
      <c r="B42" s="219" t="s">
        <v>357</v>
      </c>
    </row>
    <row r="43" spans="1:2" s="16" customFormat="1" ht="33" customHeight="1">
      <c r="A43" s="187">
        <v>28</v>
      </c>
      <c r="B43" s="220" t="s">
        <v>356</v>
      </c>
    </row>
    <row r="44" spans="1:2" s="185" customFormat="1" ht="23.25" customHeight="1">
      <c r="A44" s="213"/>
      <c r="B44" s="215" t="s">
        <v>12</v>
      </c>
    </row>
    <row r="45" spans="1:2" s="16" customFormat="1" ht="32.25" customHeight="1">
      <c r="A45" s="187">
        <v>29</v>
      </c>
      <c r="B45" s="221" t="s">
        <v>13</v>
      </c>
    </row>
    <row r="46" spans="1:2" s="16" customFormat="1" ht="29.25" customHeight="1">
      <c r="A46" s="187">
        <v>30</v>
      </c>
      <c r="B46" s="222" t="s">
        <v>335</v>
      </c>
    </row>
    <row r="47" spans="1:2" s="185" customFormat="1" ht="21" customHeight="1">
      <c r="A47" s="213"/>
      <c r="B47" s="223" t="s">
        <v>49</v>
      </c>
    </row>
    <row r="48" spans="1:2" s="16" customFormat="1" ht="38.25" customHeight="1">
      <c r="A48" s="187">
        <v>31</v>
      </c>
      <c r="B48" s="224" t="s">
        <v>22</v>
      </c>
    </row>
    <row r="49" spans="1:2" s="185" customFormat="1" ht="21" customHeight="1">
      <c r="A49" s="213"/>
      <c r="B49" s="204" t="s">
        <v>50</v>
      </c>
    </row>
    <row r="50" spans="1:2" s="16" customFormat="1" ht="31.5" customHeight="1">
      <c r="A50" s="187">
        <v>32</v>
      </c>
      <c r="B50" s="224" t="s">
        <v>113</v>
      </c>
    </row>
    <row r="51" spans="1:2" s="185" customFormat="1" ht="51.75" customHeight="1">
      <c r="A51" s="213"/>
      <c r="B51" s="225" t="s">
        <v>51</v>
      </c>
    </row>
    <row r="52" spans="1:2" s="16" customFormat="1" ht="37.5" customHeight="1">
      <c r="A52" s="187">
        <v>33</v>
      </c>
      <c r="B52" s="226" t="s">
        <v>52</v>
      </c>
    </row>
    <row r="53" spans="1:2" s="16" customFormat="1" ht="33" customHeight="1">
      <c r="A53" s="187">
        <v>34</v>
      </c>
      <c r="B53" s="206" t="s">
        <v>358</v>
      </c>
    </row>
    <row r="54" spans="1:2" s="16" customFormat="1" ht="33.75" customHeight="1">
      <c r="A54" s="187">
        <v>35</v>
      </c>
      <c r="B54" s="206" t="s">
        <v>359</v>
      </c>
    </row>
    <row r="55" spans="1:2" s="185" customFormat="1" ht="19.5" customHeight="1">
      <c r="A55" s="213"/>
      <c r="B55" s="204" t="s">
        <v>54</v>
      </c>
    </row>
    <row r="56" spans="1:2" s="16" customFormat="1" ht="37.5" customHeight="1">
      <c r="A56" s="187">
        <v>36</v>
      </c>
      <c r="B56" s="209" t="s">
        <v>76</v>
      </c>
    </row>
    <row r="57" spans="1:2" s="185" customFormat="1" ht="24.75" customHeight="1">
      <c r="A57" s="213"/>
      <c r="B57" s="204" t="s">
        <v>55</v>
      </c>
    </row>
    <row r="58" spans="1:2" s="16" customFormat="1" ht="33.75" customHeight="1">
      <c r="A58" s="187">
        <v>37</v>
      </c>
      <c r="B58" s="209" t="s">
        <v>79</v>
      </c>
    </row>
    <row r="59" spans="1:2" s="16" customFormat="1" ht="31.5" customHeight="1">
      <c r="A59" s="187">
        <v>38</v>
      </c>
      <c r="B59" s="210" t="s">
        <v>119</v>
      </c>
    </row>
    <row r="60" spans="1:2" s="16" customFormat="1" ht="33" customHeight="1">
      <c r="A60" s="187">
        <v>39</v>
      </c>
      <c r="B60" s="227" t="s">
        <v>350</v>
      </c>
    </row>
    <row r="61" spans="1:2" s="185" customFormat="1" ht="24" customHeight="1">
      <c r="A61" s="213"/>
      <c r="B61" s="204" t="s">
        <v>58</v>
      </c>
    </row>
    <row r="62" spans="1:2" s="16" customFormat="1" ht="35.25" customHeight="1">
      <c r="A62" s="187">
        <v>40</v>
      </c>
      <c r="B62" s="208" t="s">
        <v>72</v>
      </c>
    </row>
    <row r="63" spans="1:2" s="16" customFormat="1" ht="39" customHeight="1">
      <c r="A63" s="187">
        <v>41</v>
      </c>
      <c r="B63" s="209" t="s">
        <v>84</v>
      </c>
    </row>
    <row r="64" spans="1:2" s="185" customFormat="1" ht="24" customHeight="1">
      <c r="A64" s="213"/>
      <c r="B64" s="225" t="s">
        <v>57</v>
      </c>
    </row>
    <row r="65" spans="1:2" s="16" customFormat="1" ht="31.5" customHeight="1">
      <c r="A65" s="187">
        <v>42</v>
      </c>
      <c r="B65" s="226" t="s">
        <v>360</v>
      </c>
    </row>
    <row r="66" spans="1:2" ht="33" customHeight="1">
      <c r="A66" s="187">
        <v>43</v>
      </c>
      <c r="B66" s="222" t="s">
        <v>361</v>
      </c>
    </row>
  </sheetData>
  <mergeCells count="3">
    <mergeCell ref="A4:B4"/>
    <mergeCell ref="A5:B5"/>
    <mergeCell ref="A7:B7"/>
  </mergeCells>
  <printOptions horizontalCentered="1"/>
  <pageMargins left="0" right="0" top="0" bottom="0" header="0" footer="0"/>
  <pageSetup horizontalDpi="600" verticalDpi="600" orientation="portrait" paperSize="9" scale="42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chernaja</cp:lastModifiedBy>
  <cp:lastPrinted>2013-06-14T07:33:56Z</cp:lastPrinted>
  <dcterms:created xsi:type="dcterms:W3CDTF">2012-04-25T11:22:45Z</dcterms:created>
  <dcterms:modified xsi:type="dcterms:W3CDTF">2013-06-14T07:34:33Z</dcterms:modified>
  <cp:category/>
  <cp:version/>
  <cp:contentType/>
  <cp:contentStatus/>
</cp:coreProperties>
</file>