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Восстановл_Лист1" sheetId="1" r:id="rId1"/>
  </sheets>
  <definedNames>
    <definedName name="_xlnm.Print_Area" localSheetId="0">'Восстановл_Лист1'!$A$1:$L$171</definedName>
  </definedNames>
  <calcPr fullCalcOnLoad="1"/>
</workbook>
</file>

<file path=xl/sharedStrings.xml><?xml version="1.0" encoding="utf-8"?>
<sst xmlns="http://schemas.openxmlformats.org/spreadsheetml/2006/main" count="347" uniqueCount="95">
  <si>
    <t>40</t>
  </si>
  <si>
    <t>Департамент  житлово-комунального господарства  та будівництва ЗОДА</t>
  </si>
  <si>
    <t>4123</t>
  </si>
  <si>
    <t>Повернення інших внутрішніх кредитів</t>
  </si>
  <si>
    <t>53</t>
  </si>
  <si>
    <t>Департамент агропромислового розвитку ЗОДА</t>
  </si>
  <si>
    <t>01</t>
  </si>
  <si>
    <t>Запорізька обласна рада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</si>
  <si>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</si>
  <si>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</si>
  <si>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</si>
  <si>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</si>
  <si>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</si>
  <si>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</si>
  <si>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</si>
  <si>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</si>
  <si>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</si>
  <si>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</si>
  <si>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</si>
  <si>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</si>
  <si>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</si>
  <si>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</si>
  <si>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</si>
  <si>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</si>
  <si>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2282</t>
  </si>
  <si>
    <t>Окремі заходи по реалізації державних (регіональних) програм, не віднесені до заходів розвитку</t>
  </si>
  <si>
    <t>2630</t>
  </si>
  <si>
    <t>Поточні трансферти урядам іноземних держав та міжнародним організаціям</t>
  </si>
  <si>
    <t>2800</t>
  </si>
  <si>
    <t>Інші поточні видатки</t>
  </si>
  <si>
    <t>03</t>
  </si>
  <si>
    <t>Запорізька обласна державна адміністрація</t>
  </si>
  <si>
    <t>10</t>
  </si>
  <si>
    <t>Департамент освіти і науки ЗОДА</t>
  </si>
  <si>
    <t>2112</t>
  </si>
  <si>
    <t>Грошове забезпечення військовослужбовців</t>
  </si>
  <si>
    <t>2220</t>
  </si>
  <si>
    <t>Медикаменти та перев'язувальні матеріали</t>
  </si>
  <si>
    <t>2230</t>
  </si>
  <si>
    <t>Продукти харчування</t>
  </si>
  <si>
    <t>2274</t>
  </si>
  <si>
    <t>Оплата природного газу</t>
  </si>
  <si>
    <t>2275</t>
  </si>
  <si>
    <t>Оплата інших енергоносіїв</t>
  </si>
  <si>
    <t>2720</t>
  </si>
  <si>
    <t>Стипендії</t>
  </si>
  <si>
    <t>2730</t>
  </si>
  <si>
    <t>Інші виплати населенню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</si>
  <si>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</si>
  <si>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</si>
  <si>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</si>
  <si>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об'єктів</t>
  </si>
  <si>
    <t>11</t>
  </si>
  <si>
    <t>Управління молоді, фізичної культури та спорту ЗОДА</t>
  </si>
  <si>
    <t>2610</t>
  </si>
  <si>
    <t>Субсидії та поточні трансферти підприємствам (установам, організаціям)</t>
  </si>
  <si>
    <t>14</t>
  </si>
  <si>
    <t>Департамент охорони здоров'я ЗОДА</t>
  </si>
  <si>
    <t>2710</t>
  </si>
  <si>
    <t>Виплата пенсій і допомоги</t>
  </si>
  <si>
    <t>3131</t>
  </si>
  <si>
    <t>Капітальний ремонт житлового фонду (приміщень)</t>
  </si>
  <si>
    <t>15</t>
  </si>
  <si>
    <t>Департамент соціального захисту населення ЗОДА</t>
  </si>
  <si>
    <t>3122</t>
  </si>
  <si>
    <t>Капітальне будівництво (придбання) інших об'єктів</t>
  </si>
  <si>
    <t>20</t>
  </si>
  <si>
    <t>Служба у справах  дітей ЗОДА</t>
  </si>
  <si>
    <t>24</t>
  </si>
  <si>
    <t>Департамент культури, туризму, національностей та релігій ЗОДА</t>
  </si>
  <si>
    <t>47</t>
  </si>
  <si>
    <t>Управління капітального будівництва ЗОДА</t>
  </si>
  <si>
    <t>3142</t>
  </si>
  <si>
    <t>Реконструкція та реставрація інших об'єктів</t>
  </si>
  <si>
    <t>76</t>
  </si>
  <si>
    <t>Департамент фінансів ЗОДА(в частині міжбюджетних транфертів, резервного фонду)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</si>
  <si>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</si>
  <si>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</si>
  <si>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</si>
  <si>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</si>
  <si>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Всього видатків:</t>
  </si>
  <si>
    <t>4113</t>
  </si>
  <si>
    <t>Надання інших внутрішніх кредитів</t>
  </si>
  <si>
    <t>Аналіз виконання видаткової частини обласного бюджету за економічною ознакою за І квартал 2016 року.</t>
  </si>
  <si>
    <t>Код</t>
  </si>
  <si>
    <t>Назва</t>
  </si>
  <si>
    <t>Загальний фонд</t>
  </si>
  <si>
    <t>Спеціальний фонд</t>
  </si>
  <si>
    <t>Розпис на рік з урахуванням змін</t>
  </si>
  <si>
    <t>Уточнений розпис на І кв. 2016 р.</t>
  </si>
  <si>
    <t>Виконано за І кв. 2016 р.</t>
  </si>
  <si>
    <t>Виконання плану</t>
  </si>
  <si>
    <t xml:space="preserve"> %</t>
  </si>
  <si>
    <t xml:space="preserve"> + / -</t>
  </si>
  <si>
    <t>тис. грн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</si>
</sst>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);\-#,##0.00"/>
    <numFmt numFmtId="165" formatCode="#,##0.0_);\-#,##0.0"/>
    <numFmt numFmtId="166" formatCode="#,##0.0"/>
  </numFmts>
  <fonts count="11">
    <font>
      <sz val="10"/>
      <color indexed="8"/>
      <name val="MS Sans Serif"/>
      <family val="0"/>
    </font>
    <font>
      <b/>
      <sz val="13.55"/>
      <color indexed="8"/>
      <name val="Times New Roman"/>
      <family val="0"/>
    </font>
    <font>
      <sz val="7.8"/>
      <color indexed="8"/>
      <name val="Times New Roman"/>
      <family val="0"/>
    </font>
    <font>
      <sz val="10"/>
      <color indexed="8"/>
      <name val="Times New Roman"/>
      <family val="1"/>
    </font>
    <font>
      <b/>
      <sz val="11.05"/>
      <color indexed="8"/>
      <name val="Times New Roman"/>
      <family val="1"/>
    </font>
    <font>
      <sz val="8.05"/>
      <color indexed="8"/>
      <name val="Times New Roman"/>
      <family val="1"/>
    </font>
    <font>
      <b/>
      <sz val="14.05"/>
      <color indexed="8"/>
      <name val="Times New Roman"/>
      <family val="1"/>
    </font>
    <font>
      <b/>
      <sz val="8.05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MS Sans Serif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Font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/>
      <protection/>
    </xf>
    <xf numFmtId="0" fontId="5" fillId="0" borderId="2" xfId="0" applyFont="1" applyBorder="1" applyAlignment="1">
      <alignment horizontal="left" vertical="center"/>
    </xf>
    <xf numFmtId="0" fontId="5" fillId="0" borderId="2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center"/>
    </xf>
    <xf numFmtId="166" fontId="10" fillId="0" borderId="1" xfId="0" applyNumberFormat="1" applyFont="1" applyFill="1" applyBorder="1" applyAlignment="1" applyProtection="1">
      <alignment/>
      <protection/>
    </xf>
    <xf numFmtId="166" fontId="5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Fill="1" applyBorder="1" applyAlignment="1" applyProtection="1">
      <alignment/>
      <protection/>
    </xf>
    <xf numFmtId="166" fontId="5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/>
      <protection/>
    </xf>
    <xf numFmtId="166" fontId="7" fillId="0" borderId="3" xfId="0" applyNumberFormat="1" applyFont="1" applyBorder="1" applyAlignment="1">
      <alignment horizontal="right" vertical="center"/>
    </xf>
    <xf numFmtId="166" fontId="5" fillId="0" borderId="4" xfId="0" applyNumberFormat="1" applyFont="1" applyBorder="1" applyAlignment="1">
      <alignment horizontal="right" vertical="center"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wrapText="1"/>
      <protection/>
    </xf>
    <xf numFmtId="0" fontId="3" fillId="0" borderId="7" xfId="0" applyNumberFormat="1" applyFont="1" applyFill="1" applyBorder="1" applyAlignment="1" applyProtection="1">
      <alignment horizont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Border="1" applyAlignment="1">
      <alignment vertical="center"/>
    </xf>
    <xf numFmtId="0" fontId="0" fillId="0" borderId="2" xfId="0" applyNumberFormat="1" applyFont="1" applyFill="1" applyBorder="1" applyAlignment="1" applyProtection="1">
      <alignment wrapText="1"/>
      <protection/>
    </xf>
    <xf numFmtId="166" fontId="10" fillId="0" borderId="2" xfId="0" applyNumberFormat="1" applyFont="1" applyFill="1" applyBorder="1" applyAlignment="1" applyProtection="1">
      <alignment/>
      <protection/>
    </xf>
    <xf numFmtId="166" fontId="7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166" fontId="10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workbookViewId="0" topLeftCell="A161">
      <selection activeCell="A172" sqref="A172:L182"/>
    </sheetView>
  </sheetViews>
  <sheetFormatPr defaultColWidth="9.140625" defaultRowHeight="12.75"/>
  <cols>
    <col min="1" max="1" width="11.28125" style="2" customWidth="1"/>
    <col min="2" max="2" width="31.8515625" style="1" customWidth="1"/>
    <col min="3" max="3" width="14.57421875" style="2" customWidth="1"/>
    <col min="4" max="5" width="13.7109375" style="2" bestFit="1" customWidth="1"/>
    <col min="6" max="6" width="11.28125" style="2" customWidth="1"/>
    <col min="7" max="8" width="12.28125" style="2" bestFit="1" customWidth="1"/>
    <col min="9" max="26" width="11.28125" style="2" customWidth="1"/>
    <col min="27" max="27" width="159.8515625" style="2" customWidth="1"/>
    <col min="28" max="80" width="11.28125" style="2" customWidth="1"/>
    <col min="81" max="81" width="159.8515625" style="2" customWidth="1"/>
    <col min="82" max="135" width="11.28125" style="2" customWidth="1"/>
    <col min="136" max="136" width="159.8515625" style="2" customWidth="1"/>
    <col min="137" max="190" width="11.28125" style="2" customWidth="1"/>
    <col min="191" max="191" width="159.8515625" style="2" customWidth="1"/>
    <col min="192" max="244" width="11.28125" style="2" customWidth="1"/>
    <col min="245" max="245" width="159.8515625" style="2" customWidth="1"/>
    <col min="246" max="254" width="11.28125" style="2" customWidth="1"/>
    <col min="255" max="16384" width="11.421875" style="2" customWidth="1"/>
  </cols>
  <sheetData>
    <row r="1" ht="18.75">
      <c r="A1" s="3"/>
    </row>
    <row r="2" spans="1:11" ht="34.5" customHeight="1">
      <c r="A2" s="3"/>
      <c r="B2" s="35" t="s">
        <v>83</v>
      </c>
      <c r="C2" s="35"/>
      <c r="D2" s="35"/>
      <c r="E2" s="35"/>
      <c r="F2" s="35"/>
      <c r="G2" s="35"/>
      <c r="H2" s="35"/>
      <c r="I2" s="35"/>
      <c r="J2" s="35"/>
      <c r="K2" s="35"/>
    </row>
    <row r="3" spans="1:12" ht="18.75">
      <c r="A3" s="3"/>
      <c r="L3" s="2" t="s">
        <v>94</v>
      </c>
    </row>
    <row r="4" spans="1:12" ht="12.75">
      <c r="A4" s="24" t="s">
        <v>84</v>
      </c>
      <c r="B4" s="27" t="s">
        <v>85</v>
      </c>
      <c r="C4" s="30" t="s">
        <v>86</v>
      </c>
      <c r="D4" s="31"/>
      <c r="E4" s="31"/>
      <c r="F4" s="31"/>
      <c r="G4" s="32"/>
      <c r="H4" s="30" t="s">
        <v>87</v>
      </c>
      <c r="I4" s="31"/>
      <c r="J4" s="31"/>
      <c r="K4" s="31"/>
      <c r="L4" s="32"/>
    </row>
    <row r="5" spans="1:12" ht="15.75" customHeight="1">
      <c r="A5" s="25"/>
      <c r="B5" s="28"/>
      <c r="C5" s="33" t="s">
        <v>88</v>
      </c>
      <c r="D5" s="33" t="s">
        <v>89</v>
      </c>
      <c r="E5" s="33" t="s">
        <v>90</v>
      </c>
      <c r="F5" s="30" t="s">
        <v>91</v>
      </c>
      <c r="G5" s="32"/>
      <c r="H5" s="33" t="s">
        <v>88</v>
      </c>
      <c r="I5" s="33" t="s">
        <v>89</v>
      </c>
      <c r="J5" s="33" t="s">
        <v>90</v>
      </c>
      <c r="K5" s="30" t="s">
        <v>91</v>
      </c>
      <c r="L5" s="32"/>
    </row>
    <row r="6" spans="1:12" ht="36" customHeight="1">
      <c r="A6" s="26"/>
      <c r="B6" s="29"/>
      <c r="C6" s="34"/>
      <c r="D6" s="34"/>
      <c r="E6" s="34"/>
      <c r="F6" s="4" t="s">
        <v>92</v>
      </c>
      <c r="G6" s="4" t="s">
        <v>93</v>
      </c>
      <c r="H6" s="34"/>
      <c r="I6" s="34"/>
      <c r="J6" s="34"/>
      <c r="K6" s="4" t="s">
        <v>92</v>
      </c>
      <c r="L6" s="4" t="s">
        <v>93</v>
      </c>
    </row>
    <row r="7" spans="1:12" s="5" customFormat="1" ht="14.25">
      <c r="A7" s="6" t="s">
        <v>6</v>
      </c>
      <c r="B7" s="7" t="s">
        <v>7</v>
      </c>
      <c r="C7" s="15">
        <f>SUM(C8:C18)</f>
        <v>22152.27</v>
      </c>
      <c r="D7" s="15">
        <f>SUM(D8:D18)</f>
        <v>7160.925</v>
      </c>
      <c r="E7" s="15">
        <f>SUM(E8:E18)</f>
        <v>3982.60508</v>
      </c>
      <c r="F7" s="15">
        <f>E7*100/D7</f>
        <v>55.61579097672437</v>
      </c>
      <c r="G7" s="15">
        <f>E7-D7</f>
        <v>-3178.3199200000004</v>
      </c>
      <c r="H7" s="16"/>
      <c r="I7" s="16"/>
      <c r="J7" s="16"/>
      <c r="K7" s="16"/>
      <c r="L7" s="16"/>
    </row>
    <row r="8" spans="1:12" ht="12.75">
      <c r="A8" s="9" t="s">
        <v>8</v>
      </c>
      <c r="B8" s="10" t="s">
        <v>9</v>
      </c>
      <c r="C8" s="17">
        <v>4416.584</v>
      </c>
      <c r="D8" s="17">
        <v>1150</v>
      </c>
      <c r="E8" s="17">
        <v>1107.40629</v>
      </c>
      <c r="F8" s="17">
        <f>E8*100/D8</f>
        <v>96.29619913043477</v>
      </c>
      <c r="G8" s="17">
        <f aca="true" t="shared" si="0" ref="G8:G71">E8-D8</f>
        <v>-42.5937100000001</v>
      </c>
      <c r="H8" s="18"/>
      <c r="I8" s="18"/>
      <c r="J8" s="18"/>
      <c r="K8" s="18"/>
      <c r="L8" s="18"/>
    </row>
    <row r="9" spans="1:12" ht="12.75">
      <c r="A9" s="9" t="s">
        <v>10</v>
      </c>
      <c r="B9" s="10" t="s">
        <v>11</v>
      </c>
      <c r="C9" s="17">
        <v>971.648</v>
      </c>
      <c r="D9" s="17">
        <v>275.88</v>
      </c>
      <c r="E9" s="17">
        <v>242.79244</v>
      </c>
      <c r="F9" s="17">
        <f aca="true" t="shared" si="1" ref="F9:F72">E9*100/D9</f>
        <v>88.00653907496013</v>
      </c>
      <c r="G9" s="17">
        <f t="shared" si="0"/>
        <v>-33.087559999999996</v>
      </c>
      <c r="H9" s="18"/>
      <c r="I9" s="18"/>
      <c r="J9" s="18"/>
      <c r="K9" s="18"/>
      <c r="L9" s="18"/>
    </row>
    <row r="10" spans="1:12" ht="22.5">
      <c r="A10" s="9" t="s">
        <v>12</v>
      </c>
      <c r="B10" s="10" t="s">
        <v>13</v>
      </c>
      <c r="C10" s="17">
        <v>992.69</v>
      </c>
      <c r="D10" s="17">
        <v>340</v>
      </c>
      <c r="E10" s="17">
        <v>115.23638</v>
      </c>
      <c r="F10" s="17">
        <f t="shared" si="1"/>
        <v>33.89305294117647</v>
      </c>
      <c r="G10" s="17">
        <f t="shared" si="0"/>
        <v>-224.76362</v>
      </c>
      <c r="H10" s="18"/>
      <c r="I10" s="18"/>
      <c r="J10" s="18"/>
      <c r="K10" s="18"/>
      <c r="L10" s="18"/>
    </row>
    <row r="11" spans="1:12" ht="12.75">
      <c r="A11" s="9" t="s">
        <v>14</v>
      </c>
      <c r="B11" s="10" t="s">
        <v>15</v>
      </c>
      <c r="C11" s="17">
        <v>11867.135</v>
      </c>
      <c r="D11" s="17">
        <v>3910</v>
      </c>
      <c r="E11" s="17">
        <v>1508.15675</v>
      </c>
      <c r="F11" s="17">
        <f t="shared" si="1"/>
        <v>38.57178388746804</v>
      </c>
      <c r="G11" s="17">
        <f t="shared" si="0"/>
        <v>-2401.84325</v>
      </c>
      <c r="H11" s="18"/>
      <c r="I11" s="18"/>
      <c r="J11" s="18"/>
      <c r="K11" s="18"/>
      <c r="L11" s="18"/>
    </row>
    <row r="12" spans="1:12" ht="12.75">
      <c r="A12" s="9" t="s">
        <v>16</v>
      </c>
      <c r="B12" s="10" t="s">
        <v>17</v>
      </c>
      <c r="C12" s="17">
        <v>69.4</v>
      </c>
      <c r="D12" s="17">
        <v>30</v>
      </c>
      <c r="E12" s="17">
        <v>9.78322</v>
      </c>
      <c r="F12" s="17">
        <f t="shared" si="1"/>
        <v>32.610733333333336</v>
      </c>
      <c r="G12" s="17">
        <f t="shared" si="0"/>
        <v>-20.21678</v>
      </c>
      <c r="H12" s="18"/>
      <c r="I12" s="18"/>
      <c r="J12" s="18"/>
      <c r="K12" s="18"/>
      <c r="L12" s="18"/>
    </row>
    <row r="13" spans="1:12" ht="12.75">
      <c r="A13" s="9" t="s">
        <v>18</v>
      </c>
      <c r="B13" s="10" t="s">
        <v>19</v>
      </c>
      <c r="C13" s="17">
        <v>1870</v>
      </c>
      <c r="D13" s="17">
        <v>813.345</v>
      </c>
      <c r="E13" s="17">
        <v>648.81183</v>
      </c>
      <c r="F13" s="17">
        <f t="shared" si="1"/>
        <v>79.77080205816719</v>
      </c>
      <c r="G13" s="17">
        <f t="shared" si="0"/>
        <v>-164.53317000000004</v>
      </c>
      <c r="H13" s="18"/>
      <c r="I13" s="18"/>
      <c r="J13" s="18"/>
      <c r="K13" s="18"/>
      <c r="L13" s="18"/>
    </row>
    <row r="14" spans="1:12" ht="12.75">
      <c r="A14" s="9" t="s">
        <v>20</v>
      </c>
      <c r="B14" s="10" t="s">
        <v>21</v>
      </c>
      <c r="C14" s="17">
        <v>72.773</v>
      </c>
      <c r="D14" s="17">
        <v>17.7</v>
      </c>
      <c r="E14" s="17">
        <v>14.4303</v>
      </c>
      <c r="F14" s="17">
        <f t="shared" si="1"/>
        <v>81.5271186440678</v>
      </c>
      <c r="G14" s="17">
        <f t="shared" si="0"/>
        <v>-3.2696999999999985</v>
      </c>
      <c r="H14" s="18"/>
      <c r="I14" s="18"/>
      <c r="J14" s="18"/>
      <c r="K14" s="18"/>
      <c r="L14" s="18"/>
    </row>
    <row r="15" spans="1:12" ht="12.75">
      <c r="A15" s="9" t="s">
        <v>22</v>
      </c>
      <c r="B15" s="10" t="s">
        <v>23</v>
      </c>
      <c r="C15" s="17">
        <v>1521.1</v>
      </c>
      <c r="D15" s="17">
        <v>275</v>
      </c>
      <c r="E15" s="17">
        <v>275</v>
      </c>
      <c r="F15" s="17">
        <f t="shared" si="1"/>
        <v>100</v>
      </c>
      <c r="G15" s="17">
        <f t="shared" si="0"/>
        <v>0</v>
      </c>
      <c r="H15" s="18"/>
      <c r="I15" s="18"/>
      <c r="J15" s="18"/>
      <c r="K15" s="18"/>
      <c r="L15" s="18"/>
    </row>
    <row r="16" spans="1:12" ht="33.75">
      <c r="A16" s="9" t="s">
        <v>24</v>
      </c>
      <c r="B16" s="10" t="s">
        <v>25</v>
      </c>
      <c r="C16" s="17">
        <v>11</v>
      </c>
      <c r="D16" s="17">
        <v>11</v>
      </c>
      <c r="E16" s="17">
        <v>3</v>
      </c>
      <c r="F16" s="17">
        <f t="shared" si="1"/>
        <v>27.272727272727273</v>
      </c>
      <c r="G16" s="17">
        <f t="shared" si="0"/>
        <v>-8</v>
      </c>
      <c r="H16" s="18"/>
      <c r="I16" s="18"/>
      <c r="J16" s="18"/>
      <c r="K16" s="18"/>
      <c r="L16" s="18"/>
    </row>
    <row r="17" spans="1:12" ht="22.5">
      <c r="A17" s="9" t="s">
        <v>26</v>
      </c>
      <c r="B17" s="10" t="s">
        <v>27</v>
      </c>
      <c r="C17" s="17">
        <v>270</v>
      </c>
      <c r="D17" s="17">
        <v>270</v>
      </c>
      <c r="E17" s="18"/>
      <c r="F17" s="17">
        <f t="shared" si="1"/>
        <v>0</v>
      </c>
      <c r="G17" s="17">
        <f t="shared" si="0"/>
        <v>-270</v>
      </c>
      <c r="H17" s="18"/>
      <c r="I17" s="18"/>
      <c r="J17" s="18"/>
      <c r="K17" s="18"/>
      <c r="L17" s="18"/>
    </row>
    <row r="18" spans="1:12" ht="12.75">
      <c r="A18" s="13" t="s">
        <v>28</v>
      </c>
      <c r="B18" s="14" t="s">
        <v>29</v>
      </c>
      <c r="C18" s="19">
        <v>89.94</v>
      </c>
      <c r="D18" s="19">
        <v>68</v>
      </c>
      <c r="E18" s="19">
        <v>57.98787</v>
      </c>
      <c r="F18" s="19">
        <f t="shared" si="1"/>
        <v>85.2762794117647</v>
      </c>
      <c r="G18" s="19">
        <f t="shared" si="0"/>
        <v>-10.012129999999999</v>
      </c>
      <c r="H18" s="20"/>
      <c r="I18" s="20"/>
      <c r="J18" s="20"/>
      <c r="K18" s="20"/>
      <c r="L18" s="20"/>
    </row>
    <row r="19" spans="1:12" s="8" customFormat="1" ht="28.5">
      <c r="A19" s="6" t="s">
        <v>30</v>
      </c>
      <c r="B19" s="7" t="s">
        <v>31</v>
      </c>
      <c r="C19" s="15">
        <f>SUM(C20:C28)</f>
        <v>2921.723</v>
      </c>
      <c r="D19" s="15">
        <f>SUM(D20:D28)</f>
        <v>752.0649999999999</v>
      </c>
      <c r="E19" s="15">
        <f>SUM(E20:E28)</f>
        <v>554.90306</v>
      </c>
      <c r="F19" s="15">
        <f t="shared" si="1"/>
        <v>73.78392293219336</v>
      </c>
      <c r="G19" s="15">
        <f t="shared" si="0"/>
        <v>-197.16193999999996</v>
      </c>
      <c r="H19" s="15">
        <f>SUM(H20:H28)</f>
        <v>42.699999999999996</v>
      </c>
      <c r="I19" s="15">
        <f>SUM(I20:I28)</f>
        <v>0</v>
      </c>
      <c r="J19" s="15">
        <f>SUM(J20:J28)</f>
        <v>4.07485</v>
      </c>
      <c r="K19" s="16"/>
      <c r="L19" s="15">
        <f>J19-I19</f>
        <v>4.07485</v>
      </c>
    </row>
    <row r="20" spans="1:12" s="12" customFormat="1" ht="12.75">
      <c r="A20" s="9" t="s">
        <v>8</v>
      </c>
      <c r="B20" s="10" t="s">
        <v>9</v>
      </c>
      <c r="C20" s="17">
        <v>1813.674</v>
      </c>
      <c r="D20" s="17">
        <v>444</v>
      </c>
      <c r="E20" s="17">
        <v>410.20178</v>
      </c>
      <c r="F20" s="17">
        <f t="shared" si="1"/>
        <v>92.38778828828829</v>
      </c>
      <c r="G20" s="17">
        <f t="shared" si="0"/>
        <v>-33.798220000000015</v>
      </c>
      <c r="H20" s="17">
        <v>21</v>
      </c>
      <c r="I20" s="18"/>
      <c r="J20" s="17">
        <v>3.34004</v>
      </c>
      <c r="K20" s="17"/>
      <c r="L20" s="17">
        <f>J20-I20</f>
        <v>3.34004</v>
      </c>
    </row>
    <row r="21" spans="1:12" s="12" customFormat="1" ht="12.75">
      <c r="A21" s="9" t="s">
        <v>10</v>
      </c>
      <c r="B21" s="10" t="s">
        <v>11</v>
      </c>
      <c r="C21" s="17">
        <v>399.008</v>
      </c>
      <c r="D21" s="17">
        <v>101.98</v>
      </c>
      <c r="E21" s="17">
        <v>89.21257</v>
      </c>
      <c r="F21" s="17">
        <f t="shared" si="1"/>
        <v>87.48045695234359</v>
      </c>
      <c r="G21" s="17">
        <f t="shared" si="0"/>
        <v>-12.767430000000004</v>
      </c>
      <c r="H21" s="17">
        <v>4.6</v>
      </c>
      <c r="I21" s="18"/>
      <c r="J21" s="17">
        <v>0.73481</v>
      </c>
      <c r="K21" s="17"/>
      <c r="L21" s="17">
        <f aca="true" t="shared" si="2" ref="L21:L84">J21-I21</f>
        <v>0.73481</v>
      </c>
    </row>
    <row r="22" spans="1:12" s="12" customFormat="1" ht="22.5">
      <c r="A22" s="9" t="s">
        <v>12</v>
      </c>
      <c r="B22" s="10" t="s">
        <v>13</v>
      </c>
      <c r="C22" s="17">
        <v>163.836</v>
      </c>
      <c r="D22" s="17">
        <v>49</v>
      </c>
      <c r="E22" s="17">
        <v>0.4251</v>
      </c>
      <c r="F22" s="17">
        <f t="shared" si="1"/>
        <v>0.8675510204081632</v>
      </c>
      <c r="G22" s="17">
        <f t="shared" si="0"/>
        <v>-48.5749</v>
      </c>
      <c r="H22" s="17">
        <v>8.2</v>
      </c>
      <c r="I22" s="18"/>
      <c r="J22" s="18"/>
      <c r="K22" s="17"/>
      <c r="L22" s="17">
        <f t="shared" si="2"/>
        <v>0</v>
      </c>
    </row>
    <row r="23" spans="1:12" s="12" customFormat="1" ht="12.75">
      <c r="A23" s="9" t="s">
        <v>14</v>
      </c>
      <c r="B23" s="10" t="s">
        <v>15</v>
      </c>
      <c r="C23" s="17">
        <v>385.105</v>
      </c>
      <c r="D23" s="17">
        <v>97</v>
      </c>
      <c r="E23" s="17">
        <v>30.15799</v>
      </c>
      <c r="F23" s="17">
        <f t="shared" si="1"/>
        <v>31.090711340206184</v>
      </c>
      <c r="G23" s="17">
        <f t="shared" si="0"/>
        <v>-66.84201</v>
      </c>
      <c r="H23" s="17">
        <v>3.4</v>
      </c>
      <c r="I23" s="18"/>
      <c r="J23" s="18"/>
      <c r="K23" s="17"/>
      <c r="L23" s="17">
        <f t="shared" si="2"/>
        <v>0</v>
      </c>
    </row>
    <row r="24" spans="1:12" s="12" customFormat="1" ht="12.75">
      <c r="A24" s="9" t="s">
        <v>16</v>
      </c>
      <c r="B24" s="10" t="s">
        <v>17</v>
      </c>
      <c r="C24" s="17">
        <v>9.9</v>
      </c>
      <c r="D24" s="17">
        <v>3</v>
      </c>
      <c r="E24" s="17">
        <v>2.3336</v>
      </c>
      <c r="F24" s="17">
        <f t="shared" si="1"/>
        <v>77.78666666666668</v>
      </c>
      <c r="G24" s="17">
        <f t="shared" si="0"/>
        <v>-0.6663999999999999</v>
      </c>
      <c r="H24" s="18"/>
      <c r="I24" s="18"/>
      <c r="J24" s="18"/>
      <c r="K24" s="17"/>
      <c r="L24" s="17">
        <f t="shared" si="2"/>
        <v>0</v>
      </c>
    </row>
    <row r="25" spans="1:12" s="12" customFormat="1" ht="12.75">
      <c r="A25" s="9" t="s">
        <v>18</v>
      </c>
      <c r="B25" s="10" t="s">
        <v>19</v>
      </c>
      <c r="C25" s="17">
        <v>96.5</v>
      </c>
      <c r="D25" s="17">
        <v>43</v>
      </c>
      <c r="E25" s="17">
        <v>14.94582</v>
      </c>
      <c r="F25" s="17">
        <f t="shared" si="1"/>
        <v>34.75772093023256</v>
      </c>
      <c r="G25" s="17">
        <f t="shared" si="0"/>
        <v>-28.054180000000002</v>
      </c>
      <c r="H25" s="17">
        <v>2</v>
      </c>
      <c r="I25" s="18"/>
      <c r="J25" s="18"/>
      <c r="K25" s="17"/>
      <c r="L25" s="17">
        <f t="shared" si="2"/>
        <v>0</v>
      </c>
    </row>
    <row r="26" spans="1:12" s="12" customFormat="1" ht="12.75">
      <c r="A26" s="9" t="s">
        <v>20</v>
      </c>
      <c r="B26" s="10" t="s">
        <v>21</v>
      </c>
      <c r="C26" s="17">
        <v>4.2</v>
      </c>
      <c r="D26" s="17">
        <v>0.99</v>
      </c>
      <c r="E26" s="17">
        <v>0.48438</v>
      </c>
      <c r="F26" s="17">
        <f t="shared" si="1"/>
        <v>48.92727272727272</v>
      </c>
      <c r="G26" s="17">
        <f t="shared" si="0"/>
        <v>-0.50562</v>
      </c>
      <c r="H26" s="17">
        <v>0.3</v>
      </c>
      <c r="I26" s="18"/>
      <c r="J26" s="18"/>
      <c r="K26" s="17"/>
      <c r="L26" s="17">
        <f t="shared" si="2"/>
        <v>0</v>
      </c>
    </row>
    <row r="27" spans="1:12" s="12" customFormat="1" ht="12.75">
      <c r="A27" s="9" t="s">
        <v>22</v>
      </c>
      <c r="B27" s="10" t="s">
        <v>23</v>
      </c>
      <c r="C27" s="17">
        <v>46</v>
      </c>
      <c r="D27" s="17">
        <v>12.3</v>
      </c>
      <c r="E27" s="17">
        <v>6.36525</v>
      </c>
      <c r="F27" s="17">
        <f t="shared" si="1"/>
        <v>51.74999999999999</v>
      </c>
      <c r="G27" s="17">
        <f t="shared" si="0"/>
        <v>-5.934750000000001</v>
      </c>
      <c r="H27" s="17">
        <v>3.2</v>
      </c>
      <c r="I27" s="18"/>
      <c r="J27" s="18"/>
      <c r="K27" s="17"/>
      <c r="L27" s="17">
        <f t="shared" si="2"/>
        <v>0</v>
      </c>
    </row>
    <row r="28" spans="1:12" s="12" customFormat="1" ht="12.75">
      <c r="A28" s="9" t="s">
        <v>28</v>
      </c>
      <c r="B28" s="10" t="s">
        <v>29</v>
      </c>
      <c r="C28" s="17">
        <v>3.5</v>
      </c>
      <c r="D28" s="17">
        <v>0.795</v>
      </c>
      <c r="E28" s="17">
        <v>0.77657</v>
      </c>
      <c r="F28" s="17">
        <f t="shared" si="1"/>
        <v>97.68176100628929</v>
      </c>
      <c r="G28" s="17">
        <f t="shared" si="0"/>
        <v>-0.018430000000000057</v>
      </c>
      <c r="H28" s="18"/>
      <c r="I28" s="18"/>
      <c r="J28" s="18"/>
      <c r="K28" s="17"/>
      <c r="L28" s="17">
        <f t="shared" si="2"/>
        <v>0</v>
      </c>
    </row>
    <row r="29" spans="1:12" s="5" customFormat="1" ht="28.5">
      <c r="A29" s="6" t="s">
        <v>32</v>
      </c>
      <c r="B29" s="7" t="s">
        <v>33</v>
      </c>
      <c r="C29" s="15">
        <f>SUM(C30:C48)</f>
        <v>661435.483</v>
      </c>
      <c r="D29" s="15">
        <f>SUM(D30:D48)</f>
        <v>155167.13499999998</v>
      </c>
      <c r="E29" s="15">
        <f>SUM(E30:E48)</f>
        <v>134552.27623999998</v>
      </c>
      <c r="F29" s="15">
        <f t="shared" si="1"/>
        <v>86.7144168383337</v>
      </c>
      <c r="G29" s="15">
        <f t="shared" si="0"/>
        <v>-20614.858760000003</v>
      </c>
      <c r="H29" s="15">
        <f>SUM(H30:H48)</f>
        <v>26508.979000000003</v>
      </c>
      <c r="I29" s="15">
        <f>SUM(I30:I48)</f>
        <v>0</v>
      </c>
      <c r="J29" s="15">
        <f>SUM(J30:J48)</f>
        <v>4975.07888</v>
      </c>
      <c r="K29" s="15"/>
      <c r="L29" s="15">
        <f t="shared" si="2"/>
        <v>4975.07888</v>
      </c>
    </row>
    <row r="30" spans="1:12" ht="12.75">
      <c r="A30" s="9" t="s">
        <v>8</v>
      </c>
      <c r="B30" s="10" t="s">
        <v>9</v>
      </c>
      <c r="C30" s="17">
        <v>312028.942</v>
      </c>
      <c r="D30" s="17">
        <v>67513.519</v>
      </c>
      <c r="E30" s="17">
        <v>66342.45591</v>
      </c>
      <c r="F30" s="17">
        <f t="shared" si="1"/>
        <v>98.2654391189415</v>
      </c>
      <c r="G30" s="17">
        <f t="shared" si="0"/>
        <v>-1171.063089999996</v>
      </c>
      <c r="H30" s="17">
        <v>3212.674</v>
      </c>
      <c r="I30" s="18"/>
      <c r="J30" s="17">
        <v>653.1173</v>
      </c>
      <c r="K30" s="17"/>
      <c r="L30" s="17">
        <f t="shared" si="2"/>
        <v>653.1173</v>
      </c>
    </row>
    <row r="31" spans="1:12" ht="12.75">
      <c r="A31" s="9" t="s">
        <v>34</v>
      </c>
      <c r="B31" s="10" t="s">
        <v>35</v>
      </c>
      <c r="C31" s="17">
        <v>300</v>
      </c>
      <c r="D31" s="17">
        <v>61</v>
      </c>
      <c r="E31" s="17">
        <v>61</v>
      </c>
      <c r="F31" s="17">
        <f t="shared" si="1"/>
        <v>100</v>
      </c>
      <c r="G31" s="17">
        <f t="shared" si="0"/>
        <v>0</v>
      </c>
      <c r="H31" s="18"/>
      <c r="I31" s="18"/>
      <c r="J31" s="18"/>
      <c r="K31" s="17"/>
      <c r="L31" s="17">
        <f t="shared" si="2"/>
        <v>0</v>
      </c>
    </row>
    <row r="32" spans="1:12" ht="12.75">
      <c r="A32" s="9" t="s">
        <v>10</v>
      </c>
      <c r="B32" s="10" t="s">
        <v>11</v>
      </c>
      <c r="C32" s="17">
        <v>68736.867</v>
      </c>
      <c r="D32" s="17">
        <v>14929.685</v>
      </c>
      <c r="E32" s="17">
        <v>14533.30674</v>
      </c>
      <c r="F32" s="17">
        <f t="shared" si="1"/>
        <v>97.34503266478832</v>
      </c>
      <c r="G32" s="17">
        <f t="shared" si="0"/>
        <v>-396.3782599999995</v>
      </c>
      <c r="H32" s="17">
        <v>1166.202</v>
      </c>
      <c r="I32" s="18"/>
      <c r="J32" s="17">
        <v>148.7</v>
      </c>
      <c r="K32" s="17"/>
      <c r="L32" s="17">
        <f t="shared" si="2"/>
        <v>148.7</v>
      </c>
    </row>
    <row r="33" spans="1:12" ht="22.5">
      <c r="A33" s="9" t="s">
        <v>12</v>
      </c>
      <c r="B33" s="10" t="s">
        <v>13</v>
      </c>
      <c r="C33" s="17">
        <v>65126.496</v>
      </c>
      <c r="D33" s="17">
        <v>19394.897</v>
      </c>
      <c r="E33" s="17">
        <v>13802.6065</v>
      </c>
      <c r="F33" s="17">
        <f t="shared" si="1"/>
        <v>71.1661758244965</v>
      </c>
      <c r="G33" s="17">
        <f t="shared" si="0"/>
        <v>-5592.290500000001</v>
      </c>
      <c r="H33" s="17">
        <v>14297.677</v>
      </c>
      <c r="I33" s="18"/>
      <c r="J33" s="17">
        <v>2948.1</v>
      </c>
      <c r="K33" s="17"/>
      <c r="L33" s="17">
        <f t="shared" si="2"/>
        <v>2948.1</v>
      </c>
    </row>
    <row r="34" spans="1:12" ht="12.75">
      <c r="A34" s="9" t="s">
        <v>36</v>
      </c>
      <c r="B34" s="10" t="s">
        <v>37</v>
      </c>
      <c r="C34" s="17">
        <v>2919.203</v>
      </c>
      <c r="D34" s="17">
        <v>647.535</v>
      </c>
      <c r="E34" s="17">
        <v>449.33132</v>
      </c>
      <c r="F34" s="17">
        <f t="shared" si="1"/>
        <v>69.39104758816126</v>
      </c>
      <c r="G34" s="17">
        <f t="shared" si="0"/>
        <v>-198.20367999999996</v>
      </c>
      <c r="H34" s="17">
        <v>21.04</v>
      </c>
      <c r="I34" s="18"/>
      <c r="J34" s="17">
        <v>20.46294</v>
      </c>
      <c r="K34" s="17"/>
      <c r="L34" s="17">
        <f t="shared" si="2"/>
        <v>20.46294</v>
      </c>
    </row>
    <row r="35" spans="1:12" ht="12.75">
      <c r="A35" s="9" t="s">
        <v>38</v>
      </c>
      <c r="B35" s="10" t="s">
        <v>39</v>
      </c>
      <c r="C35" s="17">
        <v>64533.608</v>
      </c>
      <c r="D35" s="17">
        <v>17657.097</v>
      </c>
      <c r="E35" s="17">
        <v>15772.15357</v>
      </c>
      <c r="F35" s="17">
        <f t="shared" si="1"/>
        <v>89.32472631259827</v>
      </c>
      <c r="G35" s="17">
        <f t="shared" si="0"/>
        <v>-1884.9434300000012</v>
      </c>
      <c r="H35" s="17">
        <v>661</v>
      </c>
      <c r="I35" s="18"/>
      <c r="J35" s="17">
        <v>198.97812</v>
      </c>
      <c r="K35" s="17"/>
      <c r="L35" s="17">
        <f t="shared" si="2"/>
        <v>198.97812</v>
      </c>
    </row>
    <row r="36" spans="1:12" ht="12.75">
      <c r="A36" s="9" t="s">
        <v>14</v>
      </c>
      <c r="B36" s="10" t="s">
        <v>15</v>
      </c>
      <c r="C36" s="17">
        <v>31624.305</v>
      </c>
      <c r="D36" s="17">
        <v>5695.768</v>
      </c>
      <c r="E36" s="17">
        <v>3715.34409</v>
      </c>
      <c r="F36" s="17">
        <f t="shared" si="1"/>
        <v>65.2299056071104</v>
      </c>
      <c r="G36" s="17">
        <f t="shared" si="0"/>
        <v>-1980.42391</v>
      </c>
      <c r="H36" s="17">
        <v>1841.652</v>
      </c>
      <c r="I36" s="18"/>
      <c r="J36" s="17">
        <v>273.2</v>
      </c>
      <c r="K36" s="17"/>
      <c r="L36" s="17">
        <f t="shared" si="2"/>
        <v>273.2</v>
      </c>
    </row>
    <row r="37" spans="1:12" ht="12.75">
      <c r="A37" s="9" t="s">
        <v>16</v>
      </c>
      <c r="B37" s="10" t="s">
        <v>17</v>
      </c>
      <c r="C37" s="17">
        <v>1127.415</v>
      </c>
      <c r="D37" s="17">
        <v>294.196</v>
      </c>
      <c r="E37" s="17">
        <v>151.40194</v>
      </c>
      <c r="F37" s="17">
        <f t="shared" si="1"/>
        <v>51.46294987015458</v>
      </c>
      <c r="G37" s="17">
        <f t="shared" si="0"/>
        <v>-142.79406000000003</v>
      </c>
      <c r="H37" s="17">
        <v>207.73</v>
      </c>
      <c r="I37" s="18"/>
      <c r="J37" s="17">
        <v>29.01496</v>
      </c>
      <c r="K37" s="17"/>
      <c r="L37" s="17">
        <f t="shared" si="2"/>
        <v>29.01496</v>
      </c>
    </row>
    <row r="38" spans="1:12" ht="12.75">
      <c r="A38" s="9" t="s">
        <v>18</v>
      </c>
      <c r="B38" s="10" t="s">
        <v>19</v>
      </c>
      <c r="C38" s="17">
        <v>27650.988</v>
      </c>
      <c r="D38" s="17">
        <v>8935.464</v>
      </c>
      <c r="E38" s="17">
        <v>5383.32607</v>
      </c>
      <c r="F38" s="17">
        <f t="shared" si="1"/>
        <v>60.246743425970934</v>
      </c>
      <c r="G38" s="17">
        <f t="shared" si="0"/>
        <v>-3552.13793</v>
      </c>
      <c r="H38" s="17">
        <v>883.173</v>
      </c>
      <c r="I38" s="18"/>
      <c r="J38" s="17">
        <v>196.8</v>
      </c>
      <c r="K38" s="17"/>
      <c r="L38" s="17">
        <f t="shared" si="2"/>
        <v>196.8</v>
      </c>
    </row>
    <row r="39" spans="1:12" ht="12.75">
      <c r="A39" s="9" t="s">
        <v>20</v>
      </c>
      <c r="B39" s="10" t="s">
        <v>21</v>
      </c>
      <c r="C39" s="17">
        <v>3451.185</v>
      </c>
      <c r="D39" s="17">
        <v>669.848</v>
      </c>
      <c r="E39" s="17">
        <v>527.99678</v>
      </c>
      <c r="F39" s="17">
        <f t="shared" si="1"/>
        <v>78.82337186943903</v>
      </c>
      <c r="G39" s="17">
        <f t="shared" si="0"/>
        <v>-141.85122</v>
      </c>
      <c r="H39" s="17">
        <v>357.577</v>
      </c>
      <c r="I39" s="18"/>
      <c r="J39" s="17">
        <v>55.61389</v>
      </c>
      <c r="K39" s="17"/>
      <c r="L39" s="17">
        <f t="shared" si="2"/>
        <v>55.61389</v>
      </c>
    </row>
    <row r="40" spans="1:12" ht="12.75">
      <c r="A40" s="9" t="s">
        <v>22</v>
      </c>
      <c r="B40" s="10" t="s">
        <v>23</v>
      </c>
      <c r="C40" s="17">
        <v>18375.143</v>
      </c>
      <c r="D40" s="17">
        <v>4630.601</v>
      </c>
      <c r="E40" s="17">
        <v>3245.60866</v>
      </c>
      <c r="F40" s="17">
        <f t="shared" si="1"/>
        <v>70.09044096003953</v>
      </c>
      <c r="G40" s="17">
        <f t="shared" si="0"/>
        <v>-1384.9923399999998</v>
      </c>
      <c r="H40" s="17">
        <v>557.029</v>
      </c>
      <c r="I40" s="18"/>
      <c r="J40" s="17">
        <v>160</v>
      </c>
      <c r="K40" s="17"/>
      <c r="L40" s="17">
        <f t="shared" si="2"/>
        <v>160</v>
      </c>
    </row>
    <row r="41" spans="1:12" ht="12.75">
      <c r="A41" s="9" t="s">
        <v>40</v>
      </c>
      <c r="B41" s="10" t="s">
        <v>41</v>
      </c>
      <c r="C41" s="17">
        <v>11051.498</v>
      </c>
      <c r="D41" s="17">
        <v>3970.521</v>
      </c>
      <c r="E41" s="17">
        <v>2156.52457</v>
      </c>
      <c r="F41" s="17">
        <f t="shared" si="1"/>
        <v>54.31339035859526</v>
      </c>
      <c r="G41" s="17">
        <f t="shared" si="0"/>
        <v>-1813.9964300000001</v>
      </c>
      <c r="H41" s="17">
        <v>379.4</v>
      </c>
      <c r="I41" s="18"/>
      <c r="J41" s="17">
        <v>5</v>
      </c>
      <c r="K41" s="17"/>
      <c r="L41" s="17">
        <f t="shared" si="2"/>
        <v>5</v>
      </c>
    </row>
    <row r="42" spans="1:12" ht="12.75">
      <c r="A42" s="9" t="s">
        <v>42</v>
      </c>
      <c r="B42" s="10" t="s">
        <v>43</v>
      </c>
      <c r="C42" s="17">
        <v>15330.161</v>
      </c>
      <c r="D42" s="17">
        <v>1837.364</v>
      </c>
      <c r="E42" s="17">
        <v>1442.22193</v>
      </c>
      <c r="F42" s="17">
        <f t="shared" si="1"/>
        <v>78.49407792903311</v>
      </c>
      <c r="G42" s="17">
        <f t="shared" si="0"/>
        <v>-395.1420700000001</v>
      </c>
      <c r="H42" s="17">
        <v>86</v>
      </c>
      <c r="I42" s="18"/>
      <c r="J42" s="17">
        <v>15.7152</v>
      </c>
      <c r="K42" s="17"/>
      <c r="L42" s="17">
        <f t="shared" si="2"/>
        <v>15.7152</v>
      </c>
    </row>
    <row r="43" spans="1:12" ht="33.75">
      <c r="A43" s="9" t="s">
        <v>24</v>
      </c>
      <c r="B43" s="10" t="s">
        <v>25</v>
      </c>
      <c r="C43" s="17">
        <v>124.44</v>
      </c>
      <c r="D43" s="17">
        <v>28.54</v>
      </c>
      <c r="E43" s="17">
        <v>12.07636</v>
      </c>
      <c r="F43" s="17">
        <f t="shared" si="1"/>
        <v>42.313805185704275</v>
      </c>
      <c r="G43" s="17">
        <f t="shared" si="0"/>
        <v>-16.463639999999998</v>
      </c>
      <c r="H43" s="17">
        <v>60.3</v>
      </c>
      <c r="I43" s="18"/>
      <c r="J43" s="17">
        <v>5.3</v>
      </c>
      <c r="K43" s="17"/>
      <c r="L43" s="17">
        <f t="shared" si="2"/>
        <v>5.3</v>
      </c>
    </row>
    <row r="44" spans="1:12" ht="12.75">
      <c r="A44" s="9" t="s">
        <v>44</v>
      </c>
      <c r="B44" s="10" t="s">
        <v>45</v>
      </c>
      <c r="C44" s="17">
        <v>30467.725</v>
      </c>
      <c r="D44" s="17">
        <v>8263.667</v>
      </c>
      <c r="E44" s="17">
        <v>6687.69127</v>
      </c>
      <c r="F44" s="17">
        <f t="shared" si="1"/>
        <v>80.92885724945113</v>
      </c>
      <c r="G44" s="17">
        <f t="shared" si="0"/>
        <v>-1575.9757299999992</v>
      </c>
      <c r="H44" s="17">
        <v>44.825</v>
      </c>
      <c r="I44" s="18"/>
      <c r="J44" s="18"/>
      <c r="K44" s="17"/>
      <c r="L44" s="17">
        <f t="shared" si="2"/>
        <v>0</v>
      </c>
    </row>
    <row r="45" spans="1:12" ht="12.75">
      <c r="A45" s="9" t="s">
        <v>46</v>
      </c>
      <c r="B45" s="10" t="s">
        <v>47</v>
      </c>
      <c r="C45" s="17">
        <v>7966.574</v>
      </c>
      <c r="D45" s="17">
        <v>476.207</v>
      </c>
      <c r="E45" s="17">
        <v>170.91</v>
      </c>
      <c r="F45" s="17">
        <f t="shared" si="1"/>
        <v>35.889854622044616</v>
      </c>
      <c r="G45" s="17">
        <f t="shared" si="0"/>
        <v>-305.297</v>
      </c>
      <c r="H45" s="17">
        <v>21.8</v>
      </c>
      <c r="I45" s="18"/>
      <c r="J45" s="17">
        <v>17.38197</v>
      </c>
      <c r="K45" s="17"/>
      <c r="L45" s="17">
        <f t="shared" si="2"/>
        <v>17.38197</v>
      </c>
    </row>
    <row r="46" spans="1:12" ht="12.75">
      <c r="A46" s="9" t="s">
        <v>28</v>
      </c>
      <c r="B46" s="10" t="s">
        <v>29</v>
      </c>
      <c r="C46" s="17">
        <v>620.933</v>
      </c>
      <c r="D46" s="17">
        <v>161.226</v>
      </c>
      <c r="E46" s="17">
        <v>98.32053</v>
      </c>
      <c r="F46" s="17">
        <f t="shared" si="1"/>
        <v>60.98304863979755</v>
      </c>
      <c r="G46" s="17">
        <f t="shared" si="0"/>
        <v>-62.905469999999994</v>
      </c>
      <c r="H46" s="17">
        <v>342.415</v>
      </c>
      <c r="I46" s="18"/>
      <c r="J46" s="17">
        <v>43.25698</v>
      </c>
      <c r="K46" s="17"/>
      <c r="L46" s="17">
        <f t="shared" si="2"/>
        <v>43.25698</v>
      </c>
    </row>
    <row r="47" spans="1:12" ht="22.5">
      <c r="A47" s="9" t="s">
        <v>48</v>
      </c>
      <c r="B47" s="10" t="s">
        <v>49</v>
      </c>
      <c r="C47" s="18"/>
      <c r="D47" s="18"/>
      <c r="E47" s="18"/>
      <c r="F47" s="17"/>
      <c r="G47" s="17"/>
      <c r="H47" s="17">
        <v>2368.485</v>
      </c>
      <c r="I47" s="18"/>
      <c r="J47" s="17">
        <v>193.83192</v>
      </c>
      <c r="K47" s="17"/>
      <c r="L47" s="17">
        <f t="shared" si="2"/>
        <v>193.83192</v>
      </c>
    </row>
    <row r="48" spans="1:12" ht="12.75">
      <c r="A48" s="9" t="s">
        <v>50</v>
      </c>
      <c r="B48" s="10" t="s">
        <v>51</v>
      </c>
      <c r="C48" s="18"/>
      <c r="D48" s="18"/>
      <c r="E48" s="18"/>
      <c r="F48" s="17"/>
      <c r="G48" s="17"/>
      <c r="H48" s="18"/>
      <c r="I48" s="18"/>
      <c r="J48" s="17">
        <v>10.6056</v>
      </c>
      <c r="K48" s="17"/>
      <c r="L48" s="17">
        <f t="shared" si="2"/>
        <v>10.6056</v>
      </c>
    </row>
    <row r="49" spans="1:12" s="5" customFormat="1" ht="28.5">
      <c r="A49" s="6" t="s">
        <v>52</v>
      </c>
      <c r="B49" s="7" t="s">
        <v>53</v>
      </c>
      <c r="C49" s="15">
        <f>SUM(C50:C66)</f>
        <v>44860.649000000005</v>
      </c>
      <c r="D49" s="15">
        <f>SUM(D50:D66)</f>
        <v>11086.956</v>
      </c>
      <c r="E49" s="15">
        <f>SUM(E50:E66)</f>
        <v>9235.61224</v>
      </c>
      <c r="F49" s="15">
        <f t="shared" si="1"/>
        <v>83.30160451615394</v>
      </c>
      <c r="G49" s="15">
        <f t="shared" si="0"/>
        <v>-1851.3437599999997</v>
      </c>
      <c r="H49" s="15">
        <f>SUM(H50:H66)</f>
        <v>638.49</v>
      </c>
      <c r="I49" s="15">
        <f>SUM(I50:I66)</f>
        <v>0</v>
      </c>
      <c r="J49" s="15">
        <f>SUM(J50:J66)</f>
        <v>130.22941</v>
      </c>
      <c r="K49" s="17"/>
      <c r="L49" s="15">
        <f t="shared" si="2"/>
        <v>130.22941</v>
      </c>
    </row>
    <row r="50" spans="1:12" ht="12.75">
      <c r="A50" s="9" t="s">
        <v>8</v>
      </c>
      <c r="B50" s="10" t="s">
        <v>9</v>
      </c>
      <c r="C50" s="17">
        <v>11279.403</v>
      </c>
      <c r="D50" s="17">
        <v>2599.052</v>
      </c>
      <c r="E50" s="17">
        <v>2444.60632</v>
      </c>
      <c r="F50" s="17">
        <f t="shared" si="1"/>
        <v>94.05761485341577</v>
      </c>
      <c r="G50" s="17">
        <f t="shared" si="0"/>
        <v>-154.44568000000027</v>
      </c>
      <c r="H50" s="17">
        <v>243.68</v>
      </c>
      <c r="I50" s="18"/>
      <c r="J50" s="17">
        <v>59.04142</v>
      </c>
      <c r="K50" s="17"/>
      <c r="L50" s="17">
        <f t="shared" si="2"/>
        <v>59.04142</v>
      </c>
    </row>
    <row r="51" spans="1:12" ht="12.75">
      <c r="A51" s="9" t="s">
        <v>10</v>
      </c>
      <c r="B51" s="10" t="s">
        <v>11</v>
      </c>
      <c r="C51" s="17">
        <v>2481.646</v>
      </c>
      <c r="D51" s="17">
        <v>640.946</v>
      </c>
      <c r="E51" s="17">
        <v>520.41068</v>
      </c>
      <c r="F51" s="17">
        <f t="shared" si="1"/>
        <v>81.19415364164844</v>
      </c>
      <c r="G51" s="17">
        <f t="shared" si="0"/>
        <v>-120.53532000000007</v>
      </c>
      <c r="H51" s="17">
        <v>88.46</v>
      </c>
      <c r="I51" s="18"/>
      <c r="J51" s="17">
        <v>12.53785</v>
      </c>
      <c r="K51" s="17"/>
      <c r="L51" s="17">
        <f t="shared" si="2"/>
        <v>12.53785</v>
      </c>
    </row>
    <row r="52" spans="1:12" ht="22.5">
      <c r="A52" s="9" t="s">
        <v>12</v>
      </c>
      <c r="B52" s="10" t="s">
        <v>13</v>
      </c>
      <c r="C52" s="17">
        <v>1554.051</v>
      </c>
      <c r="D52" s="17">
        <v>323.637</v>
      </c>
      <c r="E52" s="17">
        <v>143.43791</v>
      </c>
      <c r="F52" s="17">
        <f t="shared" si="1"/>
        <v>44.32061538081245</v>
      </c>
      <c r="G52" s="17">
        <f t="shared" si="0"/>
        <v>-180.19909</v>
      </c>
      <c r="H52" s="17">
        <v>43.7</v>
      </c>
      <c r="I52" s="18"/>
      <c r="J52" s="17">
        <v>22.15314</v>
      </c>
      <c r="K52" s="17"/>
      <c r="L52" s="17">
        <f t="shared" si="2"/>
        <v>22.15314</v>
      </c>
    </row>
    <row r="53" spans="1:12" ht="12.75">
      <c r="A53" s="9" t="s">
        <v>36</v>
      </c>
      <c r="B53" s="10" t="s">
        <v>37</v>
      </c>
      <c r="C53" s="17">
        <v>208.03</v>
      </c>
      <c r="D53" s="17">
        <v>115.109</v>
      </c>
      <c r="E53" s="17">
        <v>115.02836</v>
      </c>
      <c r="F53" s="17">
        <f t="shared" si="1"/>
        <v>99.92994466114727</v>
      </c>
      <c r="G53" s="17">
        <f t="shared" si="0"/>
        <v>-0.08063999999998828</v>
      </c>
      <c r="H53" s="18"/>
      <c r="I53" s="18"/>
      <c r="J53" s="18"/>
      <c r="K53" s="17"/>
      <c r="L53" s="17">
        <f t="shared" si="2"/>
        <v>0</v>
      </c>
    </row>
    <row r="54" spans="1:12" ht="12.75">
      <c r="A54" s="9" t="s">
        <v>38</v>
      </c>
      <c r="B54" s="10" t="s">
        <v>39</v>
      </c>
      <c r="C54" s="17">
        <v>1680</v>
      </c>
      <c r="D54" s="17">
        <v>383.045</v>
      </c>
      <c r="E54" s="17">
        <v>323.24786</v>
      </c>
      <c r="F54" s="17">
        <f t="shared" si="1"/>
        <v>84.38900390293568</v>
      </c>
      <c r="G54" s="17">
        <f t="shared" si="0"/>
        <v>-59.79714000000001</v>
      </c>
      <c r="H54" s="18"/>
      <c r="I54" s="18"/>
      <c r="J54" s="18"/>
      <c r="K54" s="17"/>
      <c r="L54" s="17">
        <f t="shared" si="2"/>
        <v>0</v>
      </c>
    </row>
    <row r="55" spans="1:12" ht="12.75">
      <c r="A55" s="9" t="s">
        <v>14</v>
      </c>
      <c r="B55" s="10" t="s">
        <v>15</v>
      </c>
      <c r="C55" s="17">
        <v>3964.487</v>
      </c>
      <c r="D55" s="17">
        <v>1279.602</v>
      </c>
      <c r="E55" s="17">
        <v>972.52103</v>
      </c>
      <c r="F55" s="17">
        <f t="shared" si="1"/>
        <v>76.00183729003237</v>
      </c>
      <c r="G55" s="17">
        <f t="shared" si="0"/>
        <v>-307.0809700000001</v>
      </c>
      <c r="H55" s="17">
        <v>75.06</v>
      </c>
      <c r="I55" s="18"/>
      <c r="J55" s="17">
        <v>2.20933</v>
      </c>
      <c r="K55" s="17"/>
      <c r="L55" s="17">
        <f t="shared" si="2"/>
        <v>2.20933</v>
      </c>
    </row>
    <row r="56" spans="1:12" ht="12.75">
      <c r="A56" s="9" t="s">
        <v>16</v>
      </c>
      <c r="B56" s="10" t="s">
        <v>17</v>
      </c>
      <c r="C56" s="17">
        <v>1710.095</v>
      </c>
      <c r="D56" s="17">
        <v>575.011</v>
      </c>
      <c r="E56" s="17">
        <v>327.70916</v>
      </c>
      <c r="F56" s="17">
        <f t="shared" si="1"/>
        <v>56.99180711325522</v>
      </c>
      <c r="G56" s="17">
        <f t="shared" si="0"/>
        <v>-247.30183999999997</v>
      </c>
      <c r="H56" s="18"/>
      <c r="I56" s="18"/>
      <c r="J56" s="18"/>
      <c r="K56" s="17"/>
      <c r="L56" s="17">
        <f t="shared" si="2"/>
        <v>0</v>
      </c>
    </row>
    <row r="57" spans="1:12" ht="12.75">
      <c r="A57" s="9" t="s">
        <v>18</v>
      </c>
      <c r="B57" s="10" t="s">
        <v>19</v>
      </c>
      <c r="C57" s="17">
        <v>1433.831</v>
      </c>
      <c r="D57" s="17">
        <v>389.494</v>
      </c>
      <c r="E57" s="17">
        <v>215.1499</v>
      </c>
      <c r="F57" s="17">
        <f t="shared" si="1"/>
        <v>55.23830919089896</v>
      </c>
      <c r="G57" s="17">
        <f t="shared" si="0"/>
        <v>-174.34410000000003</v>
      </c>
      <c r="H57" s="18"/>
      <c r="I57" s="18"/>
      <c r="J57" s="18"/>
      <c r="K57" s="17"/>
      <c r="L57" s="17">
        <f t="shared" si="2"/>
        <v>0</v>
      </c>
    </row>
    <row r="58" spans="1:12" ht="12.75">
      <c r="A58" s="9" t="s">
        <v>20</v>
      </c>
      <c r="B58" s="10" t="s">
        <v>21</v>
      </c>
      <c r="C58" s="17">
        <v>449.69</v>
      </c>
      <c r="D58" s="17">
        <v>109.664</v>
      </c>
      <c r="E58" s="17">
        <v>72.19416</v>
      </c>
      <c r="F58" s="17">
        <f t="shared" si="1"/>
        <v>65.83214181499854</v>
      </c>
      <c r="G58" s="17">
        <f t="shared" si="0"/>
        <v>-37.469840000000005</v>
      </c>
      <c r="H58" s="17">
        <v>16.24</v>
      </c>
      <c r="I58" s="18"/>
      <c r="J58" s="17">
        <v>1.68155</v>
      </c>
      <c r="K58" s="17"/>
      <c r="L58" s="17">
        <f t="shared" si="2"/>
        <v>1.68155</v>
      </c>
    </row>
    <row r="59" spans="1:12" ht="12.75">
      <c r="A59" s="9" t="s">
        <v>22</v>
      </c>
      <c r="B59" s="10" t="s">
        <v>23</v>
      </c>
      <c r="C59" s="17">
        <v>720.4</v>
      </c>
      <c r="D59" s="17">
        <v>245.402</v>
      </c>
      <c r="E59" s="17">
        <v>219.23619</v>
      </c>
      <c r="F59" s="17">
        <f t="shared" si="1"/>
        <v>89.33757263591984</v>
      </c>
      <c r="G59" s="17">
        <f t="shared" si="0"/>
        <v>-26.165809999999993</v>
      </c>
      <c r="H59" s="17">
        <v>82</v>
      </c>
      <c r="I59" s="18"/>
      <c r="J59" s="17">
        <v>3.55161</v>
      </c>
      <c r="K59" s="17"/>
      <c r="L59" s="17">
        <f t="shared" si="2"/>
        <v>3.55161</v>
      </c>
    </row>
    <row r="60" spans="1:12" ht="12.75">
      <c r="A60" s="9" t="s">
        <v>40</v>
      </c>
      <c r="B60" s="10" t="s">
        <v>41</v>
      </c>
      <c r="C60" s="17">
        <v>2459.7</v>
      </c>
      <c r="D60" s="17">
        <v>905.242</v>
      </c>
      <c r="E60" s="17">
        <v>598.56313</v>
      </c>
      <c r="F60" s="17">
        <f t="shared" si="1"/>
        <v>66.12189116280508</v>
      </c>
      <c r="G60" s="17">
        <f t="shared" si="0"/>
        <v>-306.67886999999996</v>
      </c>
      <c r="H60" s="17">
        <v>41.35</v>
      </c>
      <c r="I60" s="18"/>
      <c r="J60" s="17">
        <v>18.66876</v>
      </c>
      <c r="K60" s="17"/>
      <c r="L60" s="17">
        <f t="shared" si="2"/>
        <v>18.66876</v>
      </c>
    </row>
    <row r="61" spans="1:12" ht="33.75">
      <c r="A61" s="9" t="s">
        <v>24</v>
      </c>
      <c r="B61" s="10" t="s">
        <v>25</v>
      </c>
      <c r="C61" s="17">
        <v>4.419</v>
      </c>
      <c r="D61" s="18"/>
      <c r="E61" s="18"/>
      <c r="F61" s="17"/>
      <c r="G61" s="17"/>
      <c r="H61" s="18"/>
      <c r="I61" s="18"/>
      <c r="J61" s="18"/>
      <c r="K61" s="17"/>
      <c r="L61" s="17">
        <f t="shared" si="2"/>
        <v>0</v>
      </c>
    </row>
    <row r="62" spans="1:12" ht="22.5">
      <c r="A62" s="9" t="s">
        <v>54</v>
      </c>
      <c r="B62" s="10" t="s">
        <v>55</v>
      </c>
      <c r="C62" s="17">
        <v>15052.738</v>
      </c>
      <c r="D62" s="17">
        <v>3520.293</v>
      </c>
      <c r="E62" s="17">
        <v>3283.4367</v>
      </c>
      <c r="F62" s="17">
        <f t="shared" si="1"/>
        <v>93.27168789643363</v>
      </c>
      <c r="G62" s="17">
        <f t="shared" si="0"/>
        <v>-236.85629999999992</v>
      </c>
      <c r="H62" s="18"/>
      <c r="I62" s="18"/>
      <c r="J62" s="18"/>
      <c r="K62" s="17"/>
      <c r="L62" s="17">
        <f t="shared" si="2"/>
        <v>0</v>
      </c>
    </row>
    <row r="63" spans="1:12" ht="12.75">
      <c r="A63" s="9" t="s">
        <v>46</v>
      </c>
      <c r="B63" s="10" t="s">
        <v>47</v>
      </c>
      <c r="C63" s="17">
        <v>1860</v>
      </c>
      <c r="D63" s="18"/>
      <c r="E63" s="18"/>
      <c r="F63" s="17"/>
      <c r="G63" s="17"/>
      <c r="H63" s="18"/>
      <c r="I63" s="18"/>
      <c r="J63" s="18"/>
      <c r="K63" s="17"/>
      <c r="L63" s="17">
        <f t="shared" si="2"/>
        <v>0</v>
      </c>
    </row>
    <row r="64" spans="1:12" ht="12.75">
      <c r="A64" s="9" t="s">
        <v>28</v>
      </c>
      <c r="B64" s="10" t="s">
        <v>29</v>
      </c>
      <c r="C64" s="17">
        <v>2.159</v>
      </c>
      <c r="D64" s="17">
        <v>0.459</v>
      </c>
      <c r="E64" s="17">
        <v>0.07084</v>
      </c>
      <c r="F64" s="17">
        <f t="shared" si="1"/>
        <v>15.43355119825708</v>
      </c>
      <c r="G64" s="17">
        <f t="shared" si="0"/>
        <v>-0.38816</v>
      </c>
      <c r="H64" s="17">
        <v>30</v>
      </c>
      <c r="I64" s="18"/>
      <c r="J64" s="17">
        <v>6.63575</v>
      </c>
      <c r="K64" s="17"/>
      <c r="L64" s="17">
        <f t="shared" si="2"/>
        <v>6.63575</v>
      </c>
    </row>
    <row r="65" spans="1:12" ht="22.5">
      <c r="A65" s="9" t="s">
        <v>48</v>
      </c>
      <c r="B65" s="10" t="s">
        <v>49</v>
      </c>
      <c r="C65" s="18"/>
      <c r="D65" s="18"/>
      <c r="E65" s="18"/>
      <c r="F65" s="17"/>
      <c r="G65" s="17"/>
      <c r="H65" s="18"/>
      <c r="I65" s="18"/>
      <c r="J65" s="17">
        <v>3.75</v>
      </c>
      <c r="K65" s="17"/>
      <c r="L65" s="17">
        <f t="shared" si="2"/>
        <v>3.75</v>
      </c>
    </row>
    <row r="66" spans="1:12" ht="12.75">
      <c r="A66" s="9" t="s">
        <v>50</v>
      </c>
      <c r="B66" s="10" t="s">
        <v>51</v>
      </c>
      <c r="C66" s="18"/>
      <c r="D66" s="18"/>
      <c r="E66" s="18"/>
      <c r="F66" s="17"/>
      <c r="G66" s="17"/>
      <c r="H66" s="17">
        <v>18</v>
      </c>
      <c r="I66" s="18"/>
      <c r="J66" s="18"/>
      <c r="K66" s="17"/>
      <c r="L66" s="17">
        <f t="shared" si="2"/>
        <v>0</v>
      </c>
    </row>
    <row r="67" spans="1:12" s="5" customFormat="1" ht="28.5">
      <c r="A67" s="6" t="s">
        <v>56</v>
      </c>
      <c r="B67" s="7" t="s">
        <v>57</v>
      </c>
      <c r="C67" s="15">
        <f>SUM(C68:C87)</f>
        <v>1174310.0820000002</v>
      </c>
      <c r="D67" s="15">
        <f>SUM(D68:D87)</f>
        <v>271510.722</v>
      </c>
      <c r="E67" s="15">
        <f>SUM(E68:E87)</f>
        <v>225634.47502</v>
      </c>
      <c r="F67" s="15">
        <f t="shared" si="1"/>
        <v>83.10333874033896</v>
      </c>
      <c r="G67" s="15">
        <f t="shared" si="0"/>
        <v>-45876.246979999996</v>
      </c>
      <c r="H67" s="15">
        <f>SUM(H68:H87)</f>
        <v>65046.332</v>
      </c>
      <c r="I67" s="15">
        <f>SUM(I68:I87)</f>
        <v>9900</v>
      </c>
      <c r="J67" s="15">
        <f>SUM(J68:J87)</f>
        <v>26214.104649999997</v>
      </c>
      <c r="K67" s="15">
        <f>J67*100/I67</f>
        <v>264.78893585858583</v>
      </c>
      <c r="L67" s="15">
        <f t="shared" si="2"/>
        <v>16314.104649999997</v>
      </c>
    </row>
    <row r="68" spans="1:12" ht="12.75">
      <c r="A68" s="9" t="s">
        <v>8</v>
      </c>
      <c r="B68" s="10" t="s">
        <v>9</v>
      </c>
      <c r="C68" s="17">
        <v>615005.4</v>
      </c>
      <c r="D68" s="17">
        <v>141982.395</v>
      </c>
      <c r="E68" s="17">
        <v>139180.15593</v>
      </c>
      <c r="F68" s="17">
        <f t="shared" si="1"/>
        <v>98.02634751301386</v>
      </c>
      <c r="G68" s="17">
        <f t="shared" si="0"/>
        <v>-2802.2390699999814</v>
      </c>
      <c r="H68" s="17">
        <v>12097.223</v>
      </c>
      <c r="I68" s="18"/>
      <c r="J68" s="17">
        <v>2353.1922</v>
      </c>
      <c r="K68" s="17"/>
      <c r="L68" s="17">
        <f t="shared" si="2"/>
        <v>2353.1922</v>
      </c>
    </row>
    <row r="69" spans="1:12" ht="12.75">
      <c r="A69" s="9" t="s">
        <v>10</v>
      </c>
      <c r="B69" s="10" t="s">
        <v>11</v>
      </c>
      <c r="C69" s="17">
        <v>135301.188</v>
      </c>
      <c r="D69" s="17">
        <v>32976.915</v>
      </c>
      <c r="E69" s="17">
        <v>30554.1</v>
      </c>
      <c r="F69" s="17">
        <f t="shared" si="1"/>
        <v>92.65299680094392</v>
      </c>
      <c r="G69" s="17">
        <f t="shared" si="0"/>
        <v>-2422.8150000000023</v>
      </c>
      <c r="H69" s="17">
        <v>2636.433</v>
      </c>
      <c r="I69" s="18"/>
      <c r="J69" s="17">
        <v>509.54314</v>
      </c>
      <c r="K69" s="17"/>
      <c r="L69" s="17">
        <f t="shared" si="2"/>
        <v>509.54314</v>
      </c>
    </row>
    <row r="70" spans="1:12" ht="22.5">
      <c r="A70" s="9" t="s">
        <v>12</v>
      </c>
      <c r="B70" s="10" t="s">
        <v>13</v>
      </c>
      <c r="C70" s="17">
        <v>40043.019</v>
      </c>
      <c r="D70" s="17">
        <v>9160.675</v>
      </c>
      <c r="E70" s="17">
        <v>8666.60514</v>
      </c>
      <c r="F70" s="17">
        <f t="shared" si="1"/>
        <v>94.60662167362122</v>
      </c>
      <c r="G70" s="17">
        <f t="shared" si="0"/>
        <v>-494.0698599999996</v>
      </c>
      <c r="H70" s="17">
        <v>13806.9</v>
      </c>
      <c r="I70" s="17">
        <v>8052.132</v>
      </c>
      <c r="J70" s="17">
        <v>1685.6</v>
      </c>
      <c r="K70" s="17">
        <f>J70*100/I70</f>
        <v>20.93358628497397</v>
      </c>
      <c r="L70" s="17">
        <f t="shared" si="2"/>
        <v>-6366.531999999999</v>
      </c>
    </row>
    <row r="71" spans="1:12" ht="12.75">
      <c r="A71" s="9" t="s">
        <v>36</v>
      </c>
      <c r="B71" s="10" t="s">
        <v>37</v>
      </c>
      <c r="C71" s="17">
        <v>199250.784</v>
      </c>
      <c r="D71" s="17">
        <v>36812.186</v>
      </c>
      <c r="E71" s="17">
        <v>11463.06574</v>
      </c>
      <c r="F71" s="17">
        <f t="shared" si="1"/>
        <v>31.13932364679457</v>
      </c>
      <c r="G71" s="17">
        <f t="shared" si="0"/>
        <v>-25349.120260000003</v>
      </c>
      <c r="H71" s="17">
        <v>1608.822</v>
      </c>
      <c r="I71" s="18"/>
      <c r="J71" s="17">
        <v>17149.00562</v>
      </c>
      <c r="K71" s="17"/>
      <c r="L71" s="17">
        <f t="shared" si="2"/>
        <v>17149.00562</v>
      </c>
    </row>
    <row r="72" spans="1:12" ht="12.75">
      <c r="A72" s="9" t="s">
        <v>38</v>
      </c>
      <c r="B72" s="10" t="s">
        <v>39</v>
      </c>
      <c r="C72" s="17">
        <v>31495.937</v>
      </c>
      <c r="D72" s="17">
        <v>6597.356</v>
      </c>
      <c r="E72" s="17">
        <v>5749.05743</v>
      </c>
      <c r="F72" s="17">
        <f t="shared" si="1"/>
        <v>87.14184030693508</v>
      </c>
      <c r="G72" s="17">
        <f aca="true" t="shared" si="3" ref="G72:G135">E72-D72</f>
        <v>-848.2985699999999</v>
      </c>
      <c r="H72" s="17">
        <v>68.5</v>
      </c>
      <c r="I72" s="18"/>
      <c r="J72" s="17">
        <v>916.78152</v>
      </c>
      <c r="K72" s="17"/>
      <c r="L72" s="17">
        <f t="shared" si="2"/>
        <v>916.78152</v>
      </c>
    </row>
    <row r="73" spans="1:12" ht="12.75">
      <c r="A73" s="9" t="s">
        <v>14</v>
      </c>
      <c r="B73" s="10" t="s">
        <v>15</v>
      </c>
      <c r="C73" s="17">
        <v>14412.816</v>
      </c>
      <c r="D73" s="17">
        <v>3778.027</v>
      </c>
      <c r="E73" s="17">
        <v>1828.71421</v>
      </c>
      <c r="F73" s="17">
        <f aca="true" t="shared" si="4" ref="F73:F136">E73*100/D73</f>
        <v>48.403947616044036</v>
      </c>
      <c r="G73" s="17">
        <f t="shared" si="3"/>
        <v>-1949.31279</v>
      </c>
      <c r="H73" s="17">
        <v>7137.564</v>
      </c>
      <c r="I73" s="17">
        <v>1514.168</v>
      </c>
      <c r="J73" s="17">
        <v>1303.91251</v>
      </c>
      <c r="K73" s="17">
        <f>J73*100/I73</f>
        <v>86.11412406020999</v>
      </c>
      <c r="L73" s="17">
        <f t="shared" si="2"/>
        <v>-210.25548999999978</v>
      </c>
    </row>
    <row r="74" spans="1:12" ht="12.75">
      <c r="A74" s="9" t="s">
        <v>16</v>
      </c>
      <c r="B74" s="10" t="s">
        <v>17</v>
      </c>
      <c r="C74" s="17">
        <v>548.754</v>
      </c>
      <c r="D74" s="17">
        <v>145.226</v>
      </c>
      <c r="E74" s="17">
        <v>50.27886</v>
      </c>
      <c r="F74" s="17">
        <f t="shared" si="4"/>
        <v>34.621114676435354</v>
      </c>
      <c r="G74" s="17">
        <f t="shared" si="3"/>
        <v>-94.94713999999999</v>
      </c>
      <c r="H74" s="17">
        <v>161.4</v>
      </c>
      <c r="I74" s="18"/>
      <c r="J74" s="17">
        <v>31.3</v>
      </c>
      <c r="K74" s="17"/>
      <c r="L74" s="17">
        <f t="shared" si="2"/>
        <v>31.3</v>
      </c>
    </row>
    <row r="75" spans="1:12" ht="12.75">
      <c r="A75" s="9" t="s">
        <v>18</v>
      </c>
      <c r="B75" s="10" t="s">
        <v>19</v>
      </c>
      <c r="C75" s="17">
        <v>46771.694</v>
      </c>
      <c r="D75" s="17">
        <v>18586.483</v>
      </c>
      <c r="E75" s="17">
        <v>12878.55089</v>
      </c>
      <c r="F75" s="17">
        <f t="shared" si="4"/>
        <v>69.2898752819455</v>
      </c>
      <c r="G75" s="17">
        <f t="shared" si="3"/>
        <v>-5707.93211</v>
      </c>
      <c r="H75" s="17">
        <v>2631.786</v>
      </c>
      <c r="I75" s="18"/>
      <c r="J75" s="17">
        <v>436.0658</v>
      </c>
      <c r="K75" s="17"/>
      <c r="L75" s="17">
        <f t="shared" si="2"/>
        <v>436.0658</v>
      </c>
    </row>
    <row r="76" spans="1:12" ht="12.75">
      <c r="A76" s="9" t="s">
        <v>20</v>
      </c>
      <c r="B76" s="10" t="s">
        <v>21</v>
      </c>
      <c r="C76" s="17">
        <v>13885.922</v>
      </c>
      <c r="D76" s="17">
        <v>3155.538</v>
      </c>
      <c r="E76" s="17">
        <v>2041.17796</v>
      </c>
      <c r="F76" s="17">
        <f t="shared" si="4"/>
        <v>64.68557691271663</v>
      </c>
      <c r="G76" s="17">
        <f t="shared" si="3"/>
        <v>-1114.36004</v>
      </c>
      <c r="H76" s="17">
        <v>758.255</v>
      </c>
      <c r="I76" s="18"/>
      <c r="J76" s="17">
        <v>74.89118</v>
      </c>
      <c r="K76" s="17"/>
      <c r="L76" s="17">
        <f t="shared" si="2"/>
        <v>74.89118</v>
      </c>
    </row>
    <row r="77" spans="1:12" ht="12.75">
      <c r="A77" s="9" t="s">
        <v>22</v>
      </c>
      <c r="B77" s="10" t="s">
        <v>23</v>
      </c>
      <c r="C77" s="17">
        <v>31589.864</v>
      </c>
      <c r="D77" s="17">
        <v>7680.316</v>
      </c>
      <c r="E77" s="17">
        <v>5811.1045</v>
      </c>
      <c r="F77" s="17">
        <f t="shared" si="4"/>
        <v>75.66230998828695</v>
      </c>
      <c r="G77" s="17">
        <f t="shared" si="3"/>
        <v>-1869.2114999999994</v>
      </c>
      <c r="H77" s="17">
        <v>1716.647</v>
      </c>
      <c r="I77" s="18"/>
      <c r="J77" s="17">
        <v>148.43211</v>
      </c>
      <c r="K77" s="17"/>
      <c r="L77" s="17">
        <f t="shared" si="2"/>
        <v>148.43211</v>
      </c>
    </row>
    <row r="78" spans="1:12" ht="12.75">
      <c r="A78" s="9" t="s">
        <v>40</v>
      </c>
      <c r="B78" s="10" t="s">
        <v>41</v>
      </c>
      <c r="C78" s="17">
        <v>10679.049</v>
      </c>
      <c r="D78" s="17">
        <v>3860.787</v>
      </c>
      <c r="E78" s="17">
        <v>2086.79855</v>
      </c>
      <c r="F78" s="17">
        <f t="shared" si="4"/>
        <v>54.05111833416348</v>
      </c>
      <c r="G78" s="17">
        <f t="shared" si="3"/>
        <v>-1773.9884499999998</v>
      </c>
      <c r="H78" s="17">
        <v>64.785</v>
      </c>
      <c r="I78" s="18"/>
      <c r="J78" s="17">
        <v>32.67273</v>
      </c>
      <c r="K78" s="17"/>
      <c r="L78" s="17">
        <f t="shared" si="2"/>
        <v>32.67273</v>
      </c>
    </row>
    <row r="79" spans="1:12" ht="12.75">
      <c r="A79" s="9" t="s">
        <v>42</v>
      </c>
      <c r="B79" s="10" t="s">
        <v>43</v>
      </c>
      <c r="C79" s="17">
        <v>5484.674</v>
      </c>
      <c r="D79" s="17">
        <v>701.185</v>
      </c>
      <c r="E79" s="17">
        <v>303.5065</v>
      </c>
      <c r="F79" s="17">
        <f t="shared" si="4"/>
        <v>43.28479645172102</v>
      </c>
      <c r="G79" s="17">
        <f t="shared" si="3"/>
        <v>-397.67849999999993</v>
      </c>
      <c r="H79" s="17">
        <v>2</v>
      </c>
      <c r="I79" s="18"/>
      <c r="J79" s="17">
        <v>0.1</v>
      </c>
      <c r="K79" s="17"/>
      <c r="L79" s="17">
        <f t="shared" si="2"/>
        <v>0.1</v>
      </c>
    </row>
    <row r="80" spans="1:12" ht="33.75">
      <c r="A80" s="9" t="s">
        <v>24</v>
      </c>
      <c r="B80" s="10" t="s">
        <v>25</v>
      </c>
      <c r="C80" s="17">
        <v>172.544</v>
      </c>
      <c r="D80" s="17">
        <v>48.385</v>
      </c>
      <c r="E80" s="17">
        <v>9.21496</v>
      </c>
      <c r="F80" s="17">
        <f t="shared" si="4"/>
        <v>19.04507595329131</v>
      </c>
      <c r="G80" s="17">
        <f t="shared" si="3"/>
        <v>-39.17004</v>
      </c>
      <c r="H80" s="17">
        <v>59.249</v>
      </c>
      <c r="I80" s="18"/>
      <c r="J80" s="17">
        <v>7.518</v>
      </c>
      <c r="K80" s="17"/>
      <c r="L80" s="17">
        <f t="shared" si="2"/>
        <v>7.518</v>
      </c>
    </row>
    <row r="81" spans="1:12" ht="12.75">
      <c r="A81" s="9" t="s">
        <v>58</v>
      </c>
      <c r="B81" s="10" t="s">
        <v>59</v>
      </c>
      <c r="C81" s="17">
        <v>14260.694</v>
      </c>
      <c r="D81" s="17">
        <v>2513.948</v>
      </c>
      <c r="E81" s="17">
        <v>2374.08756</v>
      </c>
      <c r="F81" s="17">
        <f t="shared" si="4"/>
        <v>94.43662160076501</v>
      </c>
      <c r="G81" s="17">
        <f t="shared" si="3"/>
        <v>-139.86043999999993</v>
      </c>
      <c r="H81" s="18"/>
      <c r="I81" s="18"/>
      <c r="J81" s="18"/>
      <c r="K81" s="17"/>
      <c r="L81" s="17">
        <f t="shared" si="2"/>
        <v>0</v>
      </c>
    </row>
    <row r="82" spans="1:12" ht="12.75">
      <c r="A82" s="9" t="s">
        <v>44</v>
      </c>
      <c r="B82" s="10" t="s">
        <v>45</v>
      </c>
      <c r="C82" s="17">
        <v>13731.118</v>
      </c>
      <c r="D82" s="17">
        <v>3200</v>
      </c>
      <c r="E82" s="17">
        <v>2455.87494</v>
      </c>
      <c r="F82" s="17">
        <f t="shared" si="4"/>
        <v>76.746091875</v>
      </c>
      <c r="G82" s="17">
        <f t="shared" si="3"/>
        <v>-744.1250599999998</v>
      </c>
      <c r="H82" s="18"/>
      <c r="I82" s="18"/>
      <c r="J82" s="18"/>
      <c r="K82" s="17"/>
      <c r="L82" s="17">
        <f t="shared" si="2"/>
        <v>0</v>
      </c>
    </row>
    <row r="83" spans="1:12" ht="12.75">
      <c r="A83" s="9" t="s">
        <v>46</v>
      </c>
      <c r="B83" s="10" t="s">
        <v>47</v>
      </c>
      <c r="C83" s="17">
        <v>1383.707</v>
      </c>
      <c r="D83" s="17">
        <v>214.27</v>
      </c>
      <c r="E83" s="17">
        <v>124.22951</v>
      </c>
      <c r="F83" s="17">
        <f t="shared" si="4"/>
        <v>57.97802305502404</v>
      </c>
      <c r="G83" s="17">
        <f t="shared" si="3"/>
        <v>-90.04049</v>
      </c>
      <c r="H83" s="17">
        <v>14.854</v>
      </c>
      <c r="I83" s="18"/>
      <c r="J83" s="17">
        <v>2.36662</v>
      </c>
      <c r="K83" s="17"/>
      <c r="L83" s="17">
        <f t="shared" si="2"/>
        <v>2.36662</v>
      </c>
    </row>
    <row r="84" spans="1:12" ht="12.75">
      <c r="A84" s="9" t="s">
        <v>28</v>
      </c>
      <c r="B84" s="10" t="s">
        <v>29</v>
      </c>
      <c r="C84" s="17">
        <v>292.918</v>
      </c>
      <c r="D84" s="17">
        <v>97.03</v>
      </c>
      <c r="E84" s="17">
        <v>57.95234</v>
      </c>
      <c r="F84" s="17">
        <f t="shared" si="4"/>
        <v>59.726208389157996</v>
      </c>
      <c r="G84" s="17">
        <f t="shared" si="3"/>
        <v>-39.07766</v>
      </c>
      <c r="H84" s="17">
        <v>1815.713</v>
      </c>
      <c r="I84" s="18"/>
      <c r="J84" s="17">
        <v>492.2</v>
      </c>
      <c r="K84" s="17"/>
      <c r="L84" s="17">
        <f t="shared" si="2"/>
        <v>492.2</v>
      </c>
    </row>
    <row r="85" spans="1:12" ht="22.5">
      <c r="A85" s="9" t="s">
        <v>48</v>
      </c>
      <c r="B85" s="10" t="s">
        <v>49</v>
      </c>
      <c r="C85" s="18"/>
      <c r="D85" s="18"/>
      <c r="E85" s="18"/>
      <c r="F85" s="17"/>
      <c r="G85" s="17"/>
      <c r="H85" s="17">
        <v>20274.801</v>
      </c>
      <c r="I85" s="17">
        <v>333.7</v>
      </c>
      <c r="J85" s="17">
        <v>751.97858</v>
      </c>
      <c r="K85" s="17">
        <f>J85*100/I85</f>
        <v>225.34569373688942</v>
      </c>
      <c r="L85" s="17">
        <f aca="true" t="shared" si="5" ref="L85:L151">J85-I85</f>
        <v>418.27858</v>
      </c>
    </row>
    <row r="86" spans="1:12" ht="22.5">
      <c r="A86" s="9" t="s">
        <v>60</v>
      </c>
      <c r="B86" s="10" t="s">
        <v>61</v>
      </c>
      <c r="C86" s="18"/>
      <c r="D86" s="18"/>
      <c r="E86" s="18"/>
      <c r="F86" s="17"/>
      <c r="G86" s="17"/>
      <c r="H86" s="17">
        <v>10</v>
      </c>
      <c r="I86" s="18"/>
      <c r="J86" s="18"/>
      <c r="K86" s="17"/>
      <c r="L86" s="17">
        <f t="shared" si="5"/>
        <v>0</v>
      </c>
    </row>
    <row r="87" spans="1:12" ht="12.75">
      <c r="A87" s="9" t="s">
        <v>50</v>
      </c>
      <c r="B87" s="10" t="s">
        <v>51</v>
      </c>
      <c r="C87" s="18"/>
      <c r="D87" s="18"/>
      <c r="E87" s="18"/>
      <c r="F87" s="17"/>
      <c r="G87" s="17"/>
      <c r="H87" s="17">
        <v>181.4</v>
      </c>
      <c r="I87" s="18"/>
      <c r="J87" s="17">
        <v>318.54464</v>
      </c>
      <c r="K87" s="17"/>
      <c r="L87" s="17">
        <f t="shared" si="5"/>
        <v>318.54464</v>
      </c>
    </row>
    <row r="88" spans="1:12" s="5" customFormat="1" ht="28.5">
      <c r="A88" s="6" t="s">
        <v>62</v>
      </c>
      <c r="B88" s="7" t="s">
        <v>63</v>
      </c>
      <c r="C88" s="15">
        <f>SUM(C89:C108)</f>
        <v>181221.656</v>
      </c>
      <c r="D88" s="15">
        <f>SUM(D89:D108)</f>
        <v>47520.50000000001</v>
      </c>
      <c r="E88" s="15">
        <f>SUM(E89:E108)</f>
        <v>39133.68978</v>
      </c>
      <c r="F88" s="15">
        <f t="shared" si="4"/>
        <v>82.35117429319976</v>
      </c>
      <c r="G88" s="15">
        <f t="shared" si="3"/>
        <v>-8386.810220000007</v>
      </c>
      <c r="H88" s="15">
        <f>SUM(H89:H108)</f>
        <v>32917.4</v>
      </c>
      <c r="I88" s="15">
        <f>SUM(I89:I108)</f>
        <v>0</v>
      </c>
      <c r="J88" s="15">
        <f>SUM(J89:J108)</f>
        <v>5946.038579999999</v>
      </c>
      <c r="K88" s="15"/>
      <c r="L88" s="15">
        <f t="shared" si="5"/>
        <v>5946.038579999999</v>
      </c>
    </row>
    <row r="89" spans="1:12" ht="12.75">
      <c r="A89" s="9" t="s">
        <v>8</v>
      </c>
      <c r="B89" s="10" t="s">
        <v>9</v>
      </c>
      <c r="C89" s="17">
        <v>63058.142</v>
      </c>
      <c r="D89" s="17">
        <v>14696.637</v>
      </c>
      <c r="E89" s="17">
        <v>14512.79729</v>
      </c>
      <c r="F89" s="17">
        <f t="shared" si="4"/>
        <v>98.74910355341838</v>
      </c>
      <c r="G89" s="17">
        <f t="shared" si="3"/>
        <v>-183.8397100000002</v>
      </c>
      <c r="H89" s="17">
        <v>273.4</v>
      </c>
      <c r="I89" s="18"/>
      <c r="J89" s="17">
        <v>11.40024</v>
      </c>
      <c r="K89" s="17"/>
      <c r="L89" s="17">
        <f t="shared" si="5"/>
        <v>11.40024</v>
      </c>
    </row>
    <row r="90" spans="1:12" ht="12.75">
      <c r="A90" s="9" t="s">
        <v>10</v>
      </c>
      <c r="B90" s="10" t="s">
        <v>11</v>
      </c>
      <c r="C90" s="17">
        <v>13872.79</v>
      </c>
      <c r="D90" s="17">
        <v>4360.809</v>
      </c>
      <c r="E90" s="17">
        <v>3326.86525</v>
      </c>
      <c r="F90" s="17">
        <f t="shared" si="4"/>
        <v>76.29009319142388</v>
      </c>
      <c r="G90" s="17">
        <f t="shared" si="3"/>
        <v>-1033.9437500000004</v>
      </c>
      <c r="H90" s="17">
        <v>60.148</v>
      </c>
      <c r="I90" s="18"/>
      <c r="J90" s="17">
        <v>2.4641</v>
      </c>
      <c r="K90" s="17"/>
      <c r="L90" s="17">
        <f t="shared" si="5"/>
        <v>2.4641</v>
      </c>
    </row>
    <row r="91" spans="1:12" ht="22.5">
      <c r="A91" s="9" t="s">
        <v>12</v>
      </c>
      <c r="B91" s="10" t="s">
        <v>13</v>
      </c>
      <c r="C91" s="17">
        <v>5449.286</v>
      </c>
      <c r="D91" s="17">
        <v>1469.67</v>
      </c>
      <c r="E91" s="17">
        <v>1135.3108</v>
      </c>
      <c r="F91" s="17">
        <f t="shared" si="4"/>
        <v>77.24936890594486</v>
      </c>
      <c r="G91" s="17">
        <f t="shared" si="3"/>
        <v>-334.3592000000001</v>
      </c>
      <c r="H91" s="17">
        <v>9660.226</v>
      </c>
      <c r="I91" s="18"/>
      <c r="J91" s="17">
        <v>2392.22829</v>
      </c>
      <c r="K91" s="17"/>
      <c r="L91" s="17">
        <f t="shared" si="5"/>
        <v>2392.22829</v>
      </c>
    </row>
    <row r="92" spans="1:12" ht="12.75">
      <c r="A92" s="9" t="s">
        <v>36</v>
      </c>
      <c r="B92" s="10" t="s">
        <v>37</v>
      </c>
      <c r="C92" s="17">
        <v>4049.024</v>
      </c>
      <c r="D92" s="17">
        <v>1121.3</v>
      </c>
      <c r="E92" s="17">
        <v>1026.55105</v>
      </c>
      <c r="F92" s="17">
        <f t="shared" si="4"/>
        <v>91.55008026397932</v>
      </c>
      <c r="G92" s="17">
        <f t="shared" si="3"/>
        <v>-94.74894999999992</v>
      </c>
      <c r="H92" s="17">
        <v>2495.676</v>
      </c>
      <c r="I92" s="18"/>
      <c r="J92" s="17">
        <v>382.4417</v>
      </c>
      <c r="K92" s="17"/>
      <c r="L92" s="17">
        <f t="shared" si="5"/>
        <v>382.4417</v>
      </c>
    </row>
    <row r="93" spans="1:12" ht="12.75">
      <c r="A93" s="9" t="s">
        <v>38</v>
      </c>
      <c r="B93" s="10" t="s">
        <v>39</v>
      </c>
      <c r="C93" s="17">
        <v>27188.796</v>
      </c>
      <c r="D93" s="17">
        <v>7704.68</v>
      </c>
      <c r="E93" s="17">
        <v>6994.33789</v>
      </c>
      <c r="F93" s="17">
        <f t="shared" si="4"/>
        <v>90.78038140454892</v>
      </c>
      <c r="G93" s="17">
        <f t="shared" si="3"/>
        <v>-710.3421100000005</v>
      </c>
      <c r="H93" s="17">
        <v>13779.3</v>
      </c>
      <c r="I93" s="18"/>
      <c r="J93" s="17">
        <v>1765.2</v>
      </c>
      <c r="K93" s="17"/>
      <c r="L93" s="17">
        <f t="shared" si="5"/>
        <v>1765.2</v>
      </c>
    </row>
    <row r="94" spans="1:12" ht="12.75">
      <c r="A94" s="9" t="s">
        <v>14</v>
      </c>
      <c r="B94" s="10" t="s">
        <v>15</v>
      </c>
      <c r="C94" s="17">
        <v>4209.579</v>
      </c>
      <c r="D94" s="17">
        <v>968.52</v>
      </c>
      <c r="E94" s="17">
        <v>510.33567</v>
      </c>
      <c r="F94" s="17">
        <f t="shared" si="4"/>
        <v>52.69232127369595</v>
      </c>
      <c r="G94" s="17">
        <f t="shared" si="3"/>
        <v>-458.18433</v>
      </c>
      <c r="H94" s="17">
        <v>2275.5</v>
      </c>
      <c r="I94" s="18"/>
      <c r="J94" s="17">
        <v>831.69846</v>
      </c>
      <c r="K94" s="17"/>
      <c r="L94" s="17">
        <f t="shared" si="5"/>
        <v>831.69846</v>
      </c>
    </row>
    <row r="95" spans="1:12" ht="12.75">
      <c r="A95" s="9" t="s">
        <v>16</v>
      </c>
      <c r="B95" s="10" t="s">
        <v>17</v>
      </c>
      <c r="C95" s="17">
        <v>95.23</v>
      </c>
      <c r="D95" s="17">
        <v>26.49</v>
      </c>
      <c r="E95" s="17">
        <v>8.6739</v>
      </c>
      <c r="F95" s="17">
        <f t="shared" si="4"/>
        <v>32.7440543601359</v>
      </c>
      <c r="G95" s="17">
        <f t="shared" si="3"/>
        <v>-17.8161</v>
      </c>
      <c r="H95" s="17">
        <v>6.5</v>
      </c>
      <c r="I95" s="18"/>
      <c r="J95" s="17">
        <v>1.08</v>
      </c>
      <c r="K95" s="17"/>
      <c r="L95" s="17">
        <f t="shared" si="5"/>
        <v>1.08</v>
      </c>
    </row>
    <row r="96" spans="1:12" ht="12.75">
      <c r="A96" s="9" t="s">
        <v>18</v>
      </c>
      <c r="B96" s="10" t="s">
        <v>19</v>
      </c>
      <c r="C96" s="17">
        <v>13334.375</v>
      </c>
      <c r="D96" s="17">
        <v>6086.92</v>
      </c>
      <c r="E96" s="17">
        <v>4227.76321</v>
      </c>
      <c r="F96" s="17">
        <f t="shared" si="4"/>
        <v>69.45652661773113</v>
      </c>
      <c r="G96" s="17">
        <f t="shared" si="3"/>
        <v>-1859.15679</v>
      </c>
      <c r="H96" s="17">
        <v>5</v>
      </c>
      <c r="I96" s="18"/>
      <c r="J96" s="17">
        <v>1.4</v>
      </c>
      <c r="K96" s="17"/>
      <c r="L96" s="17">
        <f t="shared" si="5"/>
        <v>1.4</v>
      </c>
    </row>
    <row r="97" spans="1:12" ht="12.75">
      <c r="A97" s="9" t="s">
        <v>20</v>
      </c>
      <c r="B97" s="10" t="s">
        <v>21</v>
      </c>
      <c r="C97" s="17">
        <v>1813</v>
      </c>
      <c r="D97" s="17">
        <v>454.07</v>
      </c>
      <c r="E97" s="17">
        <v>239.93543</v>
      </c>
      <c r="F97" s="17">
        <f t="shared" si="4"/>
        <v>52.841066355407754</v>
      </c>
      <c r="G97" s="17">
        <f t="shared" si="3"/>
        <v>-214.13457</v>
      </c>
      <c r="H97" s="17">
        <v>47</v>
      </c>
      <c r="I97" s="18"/>
      <c r="J97" s="17">
        <v>5.16497</v>
      </c>
      <c r="K97" s="17"/>
      <c r="L97" s="17">
        <f t="shared" si="5"/>
        <v>5.16497</v>
      </c>
    </row>
    <row r="98" spans="1:12" ht="12.75">
      <c r="A98" s="9" t="s">
        <v>22</v>
      </c>
      <c r="B98" s="10" t="s">
        <v>23</v>
      </c>
      <c r="C98" s="17">
        <v>8551.965</v>
      </c>
      <c r="D98" s="17">
        <v>2668.08</v>
      </c>
      <c r="E98" s="17">
        <v>1975.73811</v>
      </c>
      <c r="F98" s="17">
        <f t="shared" si="4"/>
        <v>74.05093213097058</v>
      </c>
      <c r="G98" s="17">
        <f t="shared" si="3"/>
        <v>-692.3418899999999</v>
      </c>
      <c r="H98" s="17">
        <v>251.7</v>
      </c>
      <c r="I98" s="18"/>
      <c r="J98" s="17">
        <v>54.05381</v>
      </c>
      <c r="K98" s="17"/>
      <c r="L98" s="17">
        <f t="shared" si="5"/>
        <v>54.05381</v>
      </c>
    </row>
    <row r="99" spans="1:12" ht="12.75">
      <c r="A99" s="9" t="s">
        <v>40</v>
      </c>
      <c r="B99" s="10" t="s">
        <v>41</v>
      </c>
      <c r="C99" s="17">
        <v>6916.56</v>
      </c>
      <c r="D99" s="17">
        <v>2973.46</v>
      </c>
      <c r="E99" s="17">
        <v>1468.93556</v>
      </c>
      <c r="F99" s="17">
        <f t="shared" si="4"/>
        <v>49.40155778117075</v>
      </c>
      <c r="G99" s="17">
        <f t="shared" si="3"/>
        <v>-1504.5244400000001</v>
      </c>
      <c r="H99" s="17">
        <v>112</v>
      </c>
      <c r="I99" s="18"/>
      <c r="J99" s="18"/>
      <c r="K99" s="17"/>
      <c r="L99" s="17">
        <f t="shared" si="5"/>
        <v>0</v>
      </c>
    </row>
    <row r="100" spans="1:12" ht="33.75">
      <c r="A100" s="9" t="s">
        <v>24</v>
      </c>
      <c r="B100" s="10" t="s">
        <v>25</v>
      </c>
      <c r="C100" s="17">
        <v>164.65</v>
      </c>
      <c r="D100" s="17">
        <v>68.65</v>
      </c>
      <c r="E100" s="17">
        <v>34.94218</v>
      </c>
      <c r="F100" s="17">
        <f t="shared" si="4"/>
        <v>50.899024034959936</v>
      </c>
      <c r="G100" s="17">
        <f t="shared" si="3"/>
        <v>-33.707820000000005</v>
      </c>
      <c r="H100" s="18"/>
      <c r="I100" s="18"/>
      <c r="J100" s="18"/>
      <c r="K100" s="17"/>
      <c r="L100" s="17">
        <f t="shared" si="5"/>
        <v>0</v>
      </c>
    </row>
    <row r="101" spans="1:12" ht="22.5">
      <c r="A101" s="9" t="s">
        <v>54</v>
      </c>
      <c r="B101" s="10" t="s">
        <v>55</v>
      </c>
      <c r="C101" s="17">
        <v>6610.5</v>
      </c>
      <c r="D101" s="17">
        <v>1807.164</v>
      </c>
      <c r="E101" s="17">
        <v>1579.58999</v>
      </c>
      <c r="F101" s="17">
        <f t="shared" si="4"/>
        <v>87.4071191103851</v>
      </c>
      <c r="G101" s="17">
        <f t="shared" si="3"/>
        <v>-227.57401000000004</v>
      </c>
      <c r="H101" s="18"/>
      <c r="I101" s="18"/>
      <c r="J101" s="18"/>
      <c r="K101" s="17"/>
      <c r="L101" s="17">
        <f t="shared" si="5"/>
        <v>0</v>
      </c>
    </row>
    <row r="102" spans="1:12" ht="12.75">
      <c r="A102" s="9" t="s">
        <v>58</v>
      </c>
      <c r="B102" s="10" t="s">
        <v>59</v>
      </c>
      <c r="C102" s="17">
        <v>2358.46</v>
      </c>
      <c r="D102" s="17">
        <v>632.44</v>
      </c>
      <c r="E102" s="17">
        <v>483.5475</v>
      </c>
      <c r="F102" s="17">
        <f t="shared" si="4"/>
        <v>76.4574505091392</v>
      </c>
      <c r="G102" s="17">
        <f t="shared" si="3"/>
        <v>-148.89250000000004</v>
      </c>
      <c r="H102" s="18"/>
      <c r="I102" s="18"/>
      <c r="J102" s="18"/>
      <c r="K102" s="17"/>
      <c r="L102" s="17">
        <f t="shared" si="5"/>
        <v>0</v>
      </c>
    </row>
    <row r="103" spans="1:12" ht="12.75">
      <c r="A103" s="9" t="s">
        <v>46</v>
      </c>
      <c r="B103" s="10" t="s">
        <v>47</v>
      </c>
      <c r="C103" s="17">
        <v>23217.599</v>
      </c>
      <c r="D103" s="17">
        <v>2393.1</v>
      </c>
      <c r="E103" s="17">
        <v>1584.94118</v>
      </c>
      <c r="F103" s="17">
        <f t="shared" si="4"/>
        <v>66.22962600810665</v>
      </c>
      <c r="G103" s="17">
        <f t="shared" si="3"/>
        <v>-808.1588199999999</v>
      </c>
      <c r="H103" s="18"/>
      <c r="I103" s="18"/>
      <c r="J103" s="18"/>
      <c r="K103" s="17"/>
      <c r="L103" s="17">
        <f t="shared" si="5"/>
        <v>0</v>
      </c>
    </row>
    <row r="104" spans="1:12" ht="12.75">
      <c r="A104" s="9" t="s">
        <v>28</v>
      </c>
      <c r="B104" s="10" t="s">
        <v>29</v>
      </c>
      <c r="C104" s="17">
        <v>331.7</v>
      </c>
      <c r="D104" s="17">
        <v>88.51</v>
      </c>
      <c r="E104" s="17">
        <v>23.42477</v>
      </c>
      <c r="F104" s="17">
        <f t="shared" si="4"/>
        <v>26.465676194780247</v>
      </c>
      <c r="G104" s="17">
        <f t="shared" si="3"/>
        <v>-65.08523000000001</v>
      </c>
      <c r="H104" s="17">
        <v>42.05</v>
      </c>
      <c r="I104" s="18"/>
      <c r="J104" s="17">
        <v>20.6113</v>
      </c>
      <c r="K104" s="17"/>
      <c r="L104" s="17">
        <f t="shared" si="5"/>
        <v>20.6113</v>
      </c>
    </row>
    <row r="105" spans="1:12" ht="22.5">
      <c r="A105" s="9" t="s">
        <v>48</v>
      </c>
      <c r="B105" s="10" t="s">
        <v>49</v>
      </c>
      <c r="C105" s="18"/>
      <c r="D105" s="18"/>
      <c r="E105" s="18"/>
      <c r="F105" s="17"/>
      <c r="G105" s="17"/>
      <c r="H105" s="17">
        <v>3908.9</v>
      </c>
      <c r="I105" s="18"/>
      <c r="J105" s="17">
        <v>209.577</v>
      </c>
      <c r="K105" s="17"/>
      <c r="L105" s="17">
        <f t="shared" si="5"/>
        <v>209.577</v>
      </c>
    </row>
    <row r="106" spans="1:12" ht="22.5">
      <c r="A106" s="9" t="s">
        <v>64</v>
      </c>
      <c r="B106" s="10" t="s">
        <v>65</v>
      </c>
      <c r="C106" s="18"/>
      <c r="D106" s="18"/>
      <c r="E106" s="18"/>
      <c r="F106" s="17"/>
      <c r="G106" s="17"/>
      <c r="H106" s="18"/>
      <c r="I106" s="18"/>
      <c r="J106" s="17">
        <v>4.44</v>
      </c>
      <c r="K106" s="17"/>
      <c r="L106" s="17">
        <f t="shared" si="5"/>
        <v>4.44</v>
      </c>
    </row>
    <row r="107" spans="1:12" ht="22.5">
      <c r="A107" s="9" t="s">
        <v>60</v>
      </c>
      <c r="B107" s="10" t="s">
        <v>61</v>
      </c>
      <c r="C107" s="18"/>
      <c r="D107" s="18"/>
      <c r="E107" s="18"/>
      <c r="F107" s="17"/>
      <c r="G107" s="17"/>
      <c r="H107" s="18"/>
      <c r="I107" s="18"/>
      <c r="J107" s="17">
        <v>66.5679</v>
      </c>
      <c r="K107" s="17"/>
      <c r="L107" s="17">
        <f t="shared" si="5"/>
        <v>66.5679</v>
      </c>
    </row>
    <row r="108" spans="1:12" ht="12.75">
      <c r="A108" s="9" t="s">
        <v>50</v>
      </c>
      <c r="B108" s="10" t="s">
        <v>51</v>
      </c>
      <c r="C108" s="18"/>
      <c r="D108" s="18"/>
      <c r="E108" s="18"/>
      <c r="F108" s="17"/>
      <c r="G108" s="17"/>
      <c r="H108" s="18"/>
      <c r="I108" s="18"/>
      <c r="J108" s="17">
        <v>197.71081</v>
      </c>
      <c r="K108" s="17"/>
      <c r="L108" s="17">
        <f t="shared" si="5"/>
        <v>197.71081</v>
      </c>
    </row>
    <row r="109" spans="1:12" s="5" customFormat="1" ht="14.25">
      <c r="A109" s="6" t="s">
        <v>66</v>
      </c>
      <c r="B109" s="7" t="s">
        <v>67</v>
      </c>
      <c r="C109" s="15">
        <f>SUM(C110:C121)</f>
        <v>21468.928999999996</v>
      </c>
      <c r="D109" s="15">
        <f>SUM(D110:D121)</f>
        <v>5081.111000000001</v>
      </c>
      <c r="E109" s="15">
        <f>SUM(E110:E121)</f>
        <v>4229.9657</v>
      </c>
      <c r="F109" s="15">
        <f t="shared" si="4"/>
        <v>83.24883475287194</v>
      </c>
      <c r="G109" s="15">
        <f t="shared" si="3"/>
        <v>-851.145300000001</v>
      </c>
      <c r="H109" s="15">
        <f>SUM(H110:H121)</f>
        <v>0</v>
      </c>
      <c r="I109" s="15">
        <f>SUM(I110:I121)</f>
        <v>0</v>
      </c>
      <c r="J109" s="15">
        <f>SUM(J110:J121)</f>
        <v>205.46726999999998</v>
      </c>
      <c r="K109" s="15"/>
      <c r="L109" s="15">
        <f t="shared" si="5"/>
        <v>205.46726999999998</v>
      </c>
    </row>
    <row r="110" spans="1:12" ht="12.75">
      <c r="A110" s="9" t="s">
        <v>8</v>
      </c>
      <c r="B110" s="10" t="s">
        <v>9</v>
      </c>
      <c r="C110" s="17">
        <v>9121.58</v>
      </c>
      <c r="D110" s="17">
        <v>2027.137</v>
      </c>
      <c r="E110" s="17">
        <v>1970.22358</v>
      </c>
      <c r="F110" s="17">
        <f t="shared" si="4"/>
        <v>97.19242360037828</v>
      </c>
      <c r="G110" s="17">
        <f t="shared" si="3"/>
        <v>-56.91341999999986</v>
      </c>
      <c r="H110" s="18"/>
      <c r="I110" s="18"/>
      <c r="J110" s="18"/>
      <c r="K110" s="17"/>
      <c r="L110" s="17">
        <f t="shared" si="5"/>
        <v>0</v>
      </c>
    </row>
    <row r="111" spans="1:12" ht="12.75">
      <c r="A111" s="9" t="s">
        <v>10</v>
      </c>
      <c r="B111" s="10" t="s">
        <v>11</v>
      </c>
      <c r="C111" s="17">
        <v>2006.747</v>
      </c>
      <c r="D111" s="17">
        <v>445.973</v>
      </c>
      <c r="E111" s="17">
        <v>431.61888</v>
      </c>
      <c r="F111" s="17">
        <f t="shared" si="4"/>
        <v>96.78139259551587</v>
      </c>
      <c r="G111" s="17">
        <f t="shared" si="3"/>
        <v>-14.354120000000023</v>
      </c>
      <c r="H111" s="18"/>
      <c r="I111" s="18"/>
      <c r="J111" s="18"/>
      <c r="K111" s="17"/>
      <c r="L111" s="17">
        <f t="shared" si="5"/>
        <v>0</v>
      </c>
    </row>
    <row r="112" spans="1:12" ht="22.5">
      <c r="A112" s="9" t="s">
        <v>12</v>
      </c>
      <c r="B112" s="10" t="s">
        <v>13</v>
      </c>
      <c r="C112" s="17">
        <v>1248.103</v>
      </c>
      <c r="D112" s="17">
        <v>276.351</v>
      </c>
      <c r="E112" s="17">
        <v>143.21156</v>
      </c>
      <c r="F112" s="17">
        <f t="shared" si="4"/>
        <v>51.822341876816076</v>
      </c>
      <c r="G112" s="17">
        <f t="shared" si="3"/>
        <v>-133.13944</v>
      </c>
      <c r="H112" s="18"/>
      <c r="I112" s="18"/>
      <c r="J112" s="17">
        <v>138.03966</v>
      </c>
      <c r="K112" s="17"/>
      <c r="L112" s="17">
        <f t="shared" si="5"/>
        <v>138.03966</v>
      </c>
    </row>
    <row r="113" spans="1:12" ht="12.75">
      <c r="A113" s="9" t="s">
        <v>36</v>
      </c>
      <c r="B113" s="10" t="s">
        <v>37</v>
      </c>
      <c r="C113" s="17">
        <v>168.226</v>
      </c>
      <c r="D113" s="17">
        <v>35.445</v>
      </c>
      <c r="E113" s="17">
        <v>24.93245</v>
      </c>
      <c r="F113" s="17">
        <f t="shared" si="4"/>
        <v>70.3412328960361</v>
      </c>
      <c r="G113" s="17">
        <f t="shared" si="3"/>
        <v>-10.512550000000001</v>
      </c>
      <c r="H113" s="18"/>
      <c r="I113" s="18"/>
      <c r="J113" s="17">
        <v>1.7</v>
      </c>
      <c r="K113" s="17"/>
      <c r="L113" s="17">
        <f t="shared" si="5"/>
        <v>1.7</v>
      </c>
    </row>
    <row r="114" spans="1:12" ht="12.75">
      <c r="A114" s="9" t="s">
        <v>38</v>
      </c>
      <c r="B114" s="10" t="s">
        <v>39</v>
      </c>
      <c r="C114" s="17">
        <v>4026.54</v>
      </c>
      <c r="D114" s="17">
        <v>896.783</v>
      </c>
      <c r="E114" s="17">
        <v>862.92954</v>
      </c>
      <c r="F114" s="17">
        <f t="shared" si="4"/>
        <v>96.22501095582766</v>
      </c>
      <c r="G114" s="17">
        <f t="shared" si="3"/>
        <v>-33.85346000000004</v>
      </c>
      <c r="H114" s="18"/>
      <c r="I114" s="18"/>
      <c r="J114" s="17">
        <v>25.72761</v>
      </c>
      <c r="K114" s="17"/>
      <c r="L114" s="17">
        <f t="shared" si="5"/>
        <v>25.72761</v>
      </c>
    </row>
    <row r="115" spans="1:12" ht="12.75">
      <c r="A115" s="9" t="s">
        <v>14</v>
      </c>
      <c r="B115" s="10" t="s">
        <v>15</v>
      </c>
      <c r="C115" s="17">
        <v>634.779</v>
      </c>
      <c r="D115" s="17">
        <v>127.137</v>
      </c>
      <c r="E115" s="17">
        <v>97.64693</v>
      </c>
      <c r="F115" s="17">
        <f t="shared" si="4"/>
        <v>76.80449436434712</v>
      </c>
      <c r="G115" s="17">
        <f t="shared" si="3"/>
        <v>-29.490070000000003</v>
      </c>
      <c r="H115" s="18"/>
      <c r="I115" s="18"/>
      <c r="J115" s="17">
        <v>40</v>
      </c>
      <c r="K115" s="17"/>
      <c r="L115" s="17">
        <f t="shared" si="5"/>
        <v>40</v>
      </c>
    </row>
    <row r="116" spans="1:12" ht="12.75">
      <c r="A116" s="9" t="s">
        <v>16</v>
      </c>
      <c r="B116" s="10" t="s">
        <v>17</v>
      </c>
      <c r="C116" s="17">
        <v>25.149</v>
      </c>
      <c r="D116" s="17">
        <v>5.578</v>
      </c>
      <c r="E116" s="17">
        <v>3.09</v>
      </c>
      <c r="F116" s="17">
        <f t="shared" si="4"/>
        <v>55.39619935460738</v>
      </c>
      <c r="G116" s="17">
        <f t="shared" si="3"/>
        <v>-2.4880000000000004</v>
      </c>
      <c r="H116" s="18"/>
      <c r="I116" s="18"/>
      <c r="J116" s="18"/>
      <c r="K116" s="17"/>
      <c r="L116" s="17">
        <f t="shared" si="5"/>
        <v>0</v>
      </c>
    </row>
    <row r="117" spans="1:12" ht="12.75">
      <c r="A117" s="9" t="s">
        <v>18</v>
      </c>
      <c r="B117" s="10" t="s">
        <v>19</v>
      </c>
      <c r="C117" s="17">
        <v>1673.925</v>
      </c>
      <c r="D117" s="17">
        <v>730.754</v>
      </c>
      <c r="E117" s="17">
        <v>328.66003</v>
      </c>
      <c r="F117" s="17">
        <f t="shared" si="4"/>
        <v>44.97546780448687</v>
      </c>
      <c r="G117" s="17">
        <f t="shared" si="3"/>
        <v>-402.09397</v>
      </c>
      <c r="H117" s="18"/>
      <c r="I117" s="18"/>
      <c r="J117" s="18"/>
      <c r="K117" s="17"/>
      <c r="L117" s="17">
        <f t="shared" si="5"/>
        <v>0</v>
      </c>
    </row>
    <row r="118" spans="1:12" ht="12.75">
      <c r="A118" s="9" t="s">
        <v>20</v>
      </c>
      <c r="B118" s="10" t="s">
        <v>21</v>
      </c>
      <c r="C118" s="17">
        <v>320.963</v>
      </c>
      <c r="D118" s="17">
        <v>94.587</v>
      </c>
      <c r="E118" s="17">
        <v>34.98449</v>
      </c>
      <c r="F118" s="17">
        <f t="shared" si="4"/>
        <v>36.98657320773468</v>
      </c>
      <c r="G118" s="17">
        <f t="shared" si="3"/>
        <v>-59.60251</v>
      </c>
      <c r="H118" s="18"/>
      <c r="I118" s="18"/>
      <c r="J118" s="18"/>
      <c r="K118" s="17"/>
      <c r="L118" s="17">
        <f t="shared" si="5"/>
        <v>0</v>
      </c>
    </row>
    <row r="119" spans="1:12" ht="12.75">
      <c r="A119" s="9" t="s">
        <v>22</v>
      </c>
      <c r="B119" s="10" t="s">
        <v>23</v>
      </c>
      <c r="C119" s="17">
        <v>583.688</v>
      </c>
      <c r="D119" s="17">
        <v>146.047</v>
      </c>
      <c r="E119" s="17">
        <v>126.13465</v>
      </c>
      <c r="F119" s="17">
        <f t="shared" si="4"/>
        <v>86.36579320355776</v>
      </c>
      <c r="G119" s="17">
        <f t="shared" si="3"/>
        <v>-19.912350000000004</v>
      </c>
      <c r="H119" s="18"/>
      <c r="I119" s="18"/>
      <c r="J119" s="18"/>
      <c r="K119" s="17"/>
      <c r="L119" s="17">
        <f t="shared" si="5"/>
        <v>0</v>
      </c>
    </row>
    <row r="120" spans="1:12" ht="12.75">
      <c r="A120" s="9" t="s">
        <v>40</v>
      </c>
      <c r="B120" s="10" t="s">
        <v>41</v>
      </c>
      <c r="C120" s="17">
        <v>627.519</v>
      </c>
      <c r="D120" s="17">
        <v>295.319</v>
      </c>
      <c r="E120" s="17">
        <v>206.53359</v>
      </c>
      <c r="F120" s="17">
        <f t="shared" si="4"/>
        <v>69.93576099065756</v>
      </c>
      <c r="G120" s="17">
        <f t="shared" si="3"/>
        <v>-88.78541000000001</v>
      </c>
      <c r="H120" s="18"/>
      <c r="I120" s="18"/>
      <c r="J120" s="18"/>
      <c r="K120" s="17"/>
      <c r="L120" s="17">
        <f t="shared" si="5"/>
        <v>0</v>
      </c>
    </row>
    <row r="121" spans="1:12" ht="33.75">
      <c r="A121" s="9" t="s">
        <v>24</v>
      </c>
      <c r="B121" s="10" t="s">
        <v>25</v>
      </c>
      <c r="C121" s="17">
        <v>1031.71</v>
      </c>
      <c r="D121" s="18"/>
      <c r="E121" s="18"/>
      <c r="F121" s="17"/>
      <c r="G121" s="17"/>
      <c r="H121" s="18"/>
      <c r="I121" s="18"/>
      <c r="J121" s="18"/>
      <c r="K121" s="17"/>
      <c r="L121" s="17">
        <f t="shared" si="5"/>
        <v>0</v>
      </c>
    </row>
    <row r="122" spans="1:12" s="5" customFormat="1" ht="42.75">
      <c r="A122" s="6" t="s">
        <v>68</v>
      </c>
      <c r="B122" s="7" t="s">
        <v>69</v>
      </c>
      <c r="C122" s="15">
        <f>SUM(C123:C141)</f>
        <v>115199.04000000001</v>
      </c>
      <c r="D122" s="15">
        <f>SUM(D123:D141)</f>
        <v>27587.236</v>
      </c>
      <c r="E122" s="15">
        <f>SUM(E123:E141)</f>
        <v>23656.87013</v>
      </c>
      <c r="F122" s="15">
        <f t="shared" si="4"/>
        <v>85.75295520725598</v>
      </c>
      <c r="G122" s="15">
        <f t="shared" si="3"/>
        <v>-3930.3658700000015</v>
      </c>
      <c r="H122" s="15">
        <f>SUM(H123:H141)</f>
        <v>1571.616</v>
      </c>
      <c r="I122" s="15">
        <f>SUM(I123:I141)</f>
        <v>0</v>
      </c>
      <c r="J122" s="15">
        <f>SUM(J123:J141)</f>
        <v>303.47195</v>
      </c>
      <c r="K122" s="15"/>
      <c r="L122" s="15">
        <f t="shared" si="5"/>
        <v>303.47195</v>
      </c>
    </row>
    <row r="123" spans="1:12" ht="12.75">
      <c r="A123" s="9" t="s">
        <v>8</v>
      </c>
      <c r="B123" s="10" t="s">
        <v>9</v>
      </c>
      <c r="C123" s="17">
        <v>30853.348</v>
      </c>
      <c r="D123" s="17">
        <v>6751.343</v>
      </c>
      <c r="E123" s="17">
        <v>6493.20309</v>
      </c>
      <c r="F123" s="17">
        <f t="shared" si="4"/>
        <v>96.1764657787347</v>
      </c>
      <c r="G123" s="17">
        <f t="shared" si="3"/>
        <v>-258.1399099999999</v>
      </c>
      <c r="H123" s="17">
        <v>517.724</v>
      </c>
      <c r="I123" s="18"/>
      <c r="J123" s="17">
        <v>80.55</v>
      </c>
      <c r="K123" s="17"/>
      <c r="L123" s="17">
        <f t="shared" si="5"/>
        <v>80.55</v>
      </c>
    </row>
    <row r="124" spans="1:12" ht="12.75">
      <c r="A124" s="9" t="s">
        <v>10</v>
      </c>
      <c r="B124" s="10" t="s">
        <v>11</v>
      </c>
      <c r="C124" s="17">
        <v>6787.736</v>
      </c>
      <c r="D124" s="17">
        <v>1547.383</v>
      </c>
      <c r="E124" s="17">
        <v>1412.312</v>
      </c>
      <c r="F124" s="17">
        <f t="shared" si="4"/>
        <v>91.27100401128872</v>
      </c>
      <c r="G124" s="17">
        <f t="shared" si="3"/>
        <v>-135.07100000000014</v>
      </c>
      <c r="H124" s="17">
        <v>191.055</v>
      </c>
      <c r="I124" s="18"/>
      <c r="J124" s="17">
        <v>20.79879</v>
      </c>
      <c r="K124" s="17"/>
      <c r="L124" s="17">
        <f t="shared" si="5"/>
        <v>20.79879</v>
      </c>
    </row>
    <row r="125" spans="1:12" ht="22.5">
      <c r="A125" s="9" t="s">
        <v>12</v>
      </c>
      <c r="B125" s="10" t="s">
        <v>13</v>
      </c>
      <c r="C125" s="17">
        <v>3586.951</v>
      </c>
      <c r="D125" s="17">
        <v>566.422</v>
      </c>
      <c r="E125" s="17">
        <v>240.67502</v>
      </c>
      <c r="F125" s="17">
        <f t="shared" si="4"/>
        <v>42.49040821154546</v>
      </c>
      <c r="G125" s="17">
        <f t="shared" si="3"/>
        <v>-325.74698</v>
      </c>
      <c r="H125" s="17">
        <v>133.076</v>
      </c>
      <c r="I125" s="18"/>
      <c r="J125" s="17">
        <v>55.90557</v>
      </c>
      <c r="K125" s="17"/>
      <c r="L125" s="17">
        <f t="shared" si="5"/>
        <v>55.90557</v>
      </c>
    </row>
    <row r="126" spans="1:12" ht="12.75">
      <c r="A126" s="9" t="s">
        <v>36</v>
      </c>
      <c r="B126" s="10" t="s">
        <v>37</v>
      </c>
      <c r="C126" s="17">
        <v>2.24</v>
      </c>
      <c r="D126" s="17">
        <v>1.2</v>
      </c>
      <c r="E126" s="17">
        <v>1.2</v>
      </c>
      <c r="F126" s="17">
        <f t="shared" si="4"/>
        <v>100</v>
      </c>
      <c r="G126" s="17">
        <f t="shared" si="3"/>
        <v>0</v>
      </c>
      <c r="H126" s="18"/>
      <c r="I126" s="18"/>
      <c r="J126" s="18"/>
      <c r="K126" s="17"/>
      <c r="L126" s="17">
        <f t="shared" si="5"/>
        <v>0</v>
      </c>
    </row>
    <row r="127" spans="1:12" ht="12.75">
      <c r="A127" s="9" t="s">
        <v>38</v>
      </c>
      <c r="B127" s="10" t="s">
        <v>39</v>
      </c>
      <c r="C127" s="17">
        <v>135.584</v>
      </c>
      <c r="D127" s="17">
        <v>39.448</v>
      </c>
      <c r="E127" s="17">
        <v>36.20297</v>
      </c>
      <c r="F127" s="17">
        <f t="shared" si="4"/>
        <v>91.77390488744676</v>
      </c>
      <c r="G127" s="17">
        <f t="shared" si="3"/>
        <v>-3.24503</v>
      </c>
      <c r="H127" s="18"/>
      <c r="I127" s="18"/>
      <c r="J127" s="18"/>
      <c r="K127" s="17"/>
      <c r="L127" s="17">
        <f t="shared" si="5"/>
        <v>0</v>
      </c>
    </row>
    <row r="128" spans="1:12" ht="12.75">
      <c r="A128" s="9" t="s">
        <v>14</v>
      </c>
      <c r="B128" s="10" t="s">
        <v>15</v>
      </c>
      <c r="C128" s="17">
        <v>4824.296</v>
      </c>
      <c r="D128" s="17">
        <v>1153.536</v>
      </c>
      <c r="E128" s="17">
        <v>528.5188</v>
      </c>
      <c r="F128" s="17">
        <f t="shared" si="4"/>
        <v>45.81727835108744</v>
      </c>
      <c r="G128" s="17">
        <f t="shared" si="3"/>
        <v>-625.0172</v>
      </c>
      <c r="H128" s="17">
        <v>159.853</v>
      </c>
      <c r="I128" s="18"/>
      <c r="J128" s="17">
        <v>14.3227</v>
      </c>
      <c r="K128" s="17"/>
      <c r="L128" s="17">
        <f t="shared" si="5"/>
        <v>14.3227</v>
      </c>
    </row>
    <row r="129" spans="1:12" ht="12.75">
      <c r="A129" s="9" t="s">
        <v>16</v>
      </c>
      <c r="B129" s="10" t="s">
        <v>17</v>
      </c>
      <c r="C129" s="17">
        <v>185.265</v>
      </c>
      <c r="D129" s="17">
        <v>38.31</v>
      </c>
      <c r="E129" s="17">
        <v>12.81655</v>
      </c>
      <c r="F129" s="17">
        <f t="shared" si="4"/>
        <v>33.45484207778647</v>
      </c>
      <c r="G129" s="17">
        <f t="shared" si="3"/>
        <v>-25.493450000000003</v>
      </c>
      <c r="H129" s="17">
        <v>35.47</v>
      </c>
      <c r="I129" s="18"/>
      <c r="J129" s="17">
        <v>7.22512</v>
      </c>
      <c r="K129" s="17"/>
      <c r="L129" s="17">
        <f t="shared" si="5"/>
        <v>7.22512</v>
      </c>
    </row>
    <row r="130" spans="1:12" ht="12.75">
      <c r="A130" s="9" t="s">
        <v>18</v>
      </c>
      <c r="B130" s="10" t="s">
        <v>19</v>
      </c>
      <c r="C130" s="17">
        <v>5203</v>
      </c>
      <c r="D130" s="17">
        <v>2236.845</v>
      </c>
      <c r="E130" s="17">
        <v>1358.4503</v>
      </c>
      <c r="F130" s="17">
        <f t="shared" si="4"/>
        <v>60.730640701523804</v>
      </c>
      <c r="G130" s="17">
        <f t="shared" si="3"/>
        <v>-878.3946999999998</v>
      </c>
      <c r="H130" s="17">
        <v>212.577</v>
      </c>
      <c r="I130" s="18"/>
      <c r="J130" s="17">
        <v>37.00151</v>
      </c>
      <c r="K130" s="17"/>
      <c r="L130" s="17">
        <f t="shared" si="5"/>
        <v>37.00151</v>
      </c>
    </row>
    <row r="131" spans="1:12" ht="12.75">
      <c r="A131" s="9" t="s">
        <v>20</v>
      </c>
      <c r="B131" s="10" t="s">
        <v>21</v>
      </c>
      <c r="C131" s="17">
        <v>164.53</v>
      </c>
      <c r="D131" s="17">
        <v>42.831</v>
      </c>
      <c r="E131" s="17">
        <v>27.1292</v>
      </c>
      <c r="F131" s="17">
        <f t="shared" si="4"/>
        <v>63.34010413018608</v>
      </c>
      <c r="G131" s="17">
        <f t="shared" si="3"/>
        <v>-15.701800000000002</v>
      </c>
      <c r="H131" s="17">
        <v>42.023</v>
      </c>
      <c r="I131" s="18"/>
      <c r="J131" s="17">
        <v>8.29744</v>
      </c>
      <c r="K131" s="17"/>
      <c r="L131" s="17">
        <f t="shared" si="5"/>
        <v>8.29744</v>
      </c>
    </row>
    <row r="132" spans="1:12" ht="12.75">
      <c r="A132" s="9" t="s">
        <v>22</v>
      </c>
      <c r="B132" s="10" t="s">
        <v>23</v>
      </c>
      <c r="C132" s="17">
        <v>1142.112</v>
      </c>
      <c r="D132" s="17">
        <v>277.061</v>
      </c>
      <c r="E132" s="17">
        <v>208.01275</v>
      </c>
      <c r="F132" s="17">
        <f t="shared" si="4"/>
        <v>75.07832210235293</v>
      </c>
      <c r="G132" s="17">
        <f t="shared" si="3"/>
        <v>-69.04824999999997</v>
      </c>
      <c r="H132" s="17">
        <v>91.924</v>
      </c>
      <c r="I132" s="18"/>
      <c r="J132" s="17">
        <v>18.49452</v>
      </c>
      <c r="K132" s="17"/>
      <c r="L132" s="17">
        <f t="shared" si="5"/>
        <v>18.49452</v>
      </c>
    </row>
    <row r="133" spans="1:12" ht="12.75">
      <c r="A133" s="9" t="s">
        <v>40</v>
      </c>
      <c r="B133" s="10" t="s">
        <v>41</v>
      </c>
      <c r="C133" s="17">
        <v>45.388</v>
      </c>
      <c r="D133" s="17">
        <v>17.808</v>
      </c>
      <c r="E133" s="17">
        <v>13.8199</v>
      </c>
      <c r="F133" s="17">
        <f t="shared" si="4"/>
        <v>77.60500898472597</v>
      </c>
      <c r="G133" s="17">
        <f t="shared" si="3"/>
        <v>-3.9880999999999993</v>
      </c>
      <c r="H133" s="17">
        <v>16.532</v>
      </c>
      <c r="I133" s="18"/>
      <c r="J133" s="17">
        <v>3.88152</v>
      </c>
      <c r="K133" s="17"/>
      <c r="L133" s="17">
        <f t="shared" si="5"/>
        <v>3.88152</v>
      </c>
    </row>
    <row r="134" spans="1:12" ht="12.75">
      <c r="A134" s="9" t="s">
        <v>42</v>
      </c>
      <c r="B134" s="10" t="s">
        <v>43</v>
      </c>
      <c r="C134" s="17">
        <v>75.5</v>
      </c>
      <c r="D134" s="17">
        <v>5.7</v>
      </c>
      <c r="E134" s="18"/>
      <c r="F134" s="17">
        <f t="shared" si="4"/>
        <v>0</v>
      </c>
      <c r="G134" s="17">
        <f t="shared" si="3"/>
        <v>-5.7</v>
      </c>
      <c r="H134" s="18"/>
      <c r="I134" s="18"/>
      <c r="J134" s="18"/>
      <c r="K134" s="17"/>
      <c r="L134" s="17">
        <f t="shared" si="5"/>
        <v>0</v>
      </c>
    </row>
    <row r="135" spans="1:12" ht="33.75">
      <c r="A135" s="9" t="s">
        <v>24</v>
      </c>
      <c r="B135" s="10" t="s">
        <v>25</v>
      </c>
      <c r="C135" s="17">
        <v>41.095</v>
      </c>
      <c r="D135" s="17">
        <v>18.824</v>
      </c>
      <c r="E135" s="17">
        <v>2.31084</v>
      </c>
      <c r="F135" s="17">
        <f t="shared" si="4"/>
        <v>12.276030599235018</v>
      </c>
      <c r="G135" s="17">
        <f t="shared" si="3"/>
        <v>-16.513160000000003</v>
      </c>
      <c r="H135" s="17">
        <v>4.5</v>
      </c>
      <c r="I135" s="18"/>
      <c r="J135" s="18"/>
      <c r="K135" s="17"/>
      <c r="L135" s="17">
        <f t="shared" si="5"/>
        <v>0</v>
      </c>
    </row>
    <row r="136" spans="1:12" ht="22.5">
      <c r="A136" s="9" t="s">
        <v>54</v>
      </c>
      <c r="B136" s="10" t="s">
        <v>55</v>
      </c>
      <c r="C136" s="17">
        <v>57868.275</v>
      </c>
      <c r="D136" s="17">
        <v>13923.867</v>
      </c>
      <c r="E136" s="17">
        <v>12489.44495</v>
      </c>
      <c r="F136" s="17">
        <f t="shared" si="4"/>
        <v>89.698105777655</v>
      </c>
      <c r="G136" s="17">
        <f aca="true" t="shared" si="6" ref="G136:G170">E136-D136</f>
        <v>-1434.422050000001</v>
      </c>
      <c r="H136" s="18"/>
      <c r="I136" s="18"/>
      <c r="J136" s="18"/>
      <c r="K136" s="17"/>
      <c r="L136" s="17">
        <f t="shared" si="5"/>
        <v>0</v>
      </c>
    </row>
    <row r="137" spans="1:12" ht="12.75">
      <c r="A137" s="9" t="s">
        <v>44</v>
      </c>
      <c r="B137" s="10" t="s">
        <v>45</v>
      </c>
      <c r="C137" s="17">
        <v>4205.523</v>
      </c>
      <c r="D137" s="17">
        <v>955.873</v>
      </c>
      <c r="E137" s="17">
        <v>825.44348</v>
      </c>
      <c r="F137" s="17">
        <f aca="true" t="shared" si="7" ref="F137:F171">E137*100/D137</f>
        <v>86.35493208825858</v>
      </c>
      <c r="G137" s="17">
        <f t="shared" si="6"/>
        <v>-130.42952000000002</v>
      </c>
      <c r="H137" s="18"/>
      <c r="I137" s="18"/>
      <c r="J137" s="18"/>
      <c r="K137" s="17"/>
      <c r="L137" s="17">
        <f t="shared" si="5"/>
        <v>0</v>
      </c>
    </row>
    <row r="138" spans="1:12" ht="12.75">
      <c r="A138" s="9" t="s">
        <v>46</v>
      </c>
      <c r="B138" s="10" t="s">
        <v>47</v>
      </c>
      <c r="C138" s="17">
        <v>40.16</v>
      </c>
      <c r="D138" s="17">
        <v>2</v>
      </c>
      <c r="E138" s="17">
        <v>2</v>
      </c>
      <c r="F138" s="17">
        <f t="shared" si="7"/>
        <v>100</v>
      </c>
      <c r="G138" s="17">
        <f t="shared" si="6"/>
        <v>0</v>
      </c>
      <c r="H138" s="17">
        <v>3</v>
      </c>
      <c r="I138" s="18"/>
      <c r="J138" s="18"/>
      <c r="K138" s="17"/>
      <c r="L138" s="17">
        <f t="shared" si="5"/>
        <v>0</v>
      </c>
    </row>
    <row r="139" spans="1:12" ht="12.75">
      <c r="A139" s="9" t="s">
        <v>28</v>
      </c>
      <c r="B139" s="10" t="s">
        <v>29</v>
      </c>
      <c r="C139" s="17">
        <v>38.037</v>
      </c>
      <c r="D139" s="17">
        <v>8.785</v>
      </c>
      <c r="E139" s="17">
        <v>5.33028</v>
      </c>
      <c r="F139" s="17">
        <f t="shared" si="7"/>
        <v>60.67478656801366</v>
      </c>
      <c r="G139" s="17">
        <f t="shared" si="6"/>
        <v>-3.45472</v>
      </c>
      <c r="H139" s="17">
        <v>83.424</v>
      </c>
      <c r="I139" s="18"/>
      <c r="J139" s="17">
        <v>5.78223</v>
      </c>
      <c r="K139" s="17"/>
      <c r="L139" s="17">
        <f t="shared" si="5"/>
        <v>5.78223</v>
      </c>
    </row>
    <row r="140" spans="1:12" ht="22.5">
      <c r="A140" s="9" t="s">
        <v>48</v>
      </c>
      <c r="B140" s="10" t="s">
        <v>49</v>
      </c>
      <c r="C140" s="18"/>
      <c r="D140" s="18"/>
      <c r="E140" s="18"/>
      <c r="F140" s="17"/>
      <c r="G140" s="17"/>
      <c r="H140" s="17">
        <v>80.458</v>
      </c>
      <c r="I140" s="18"/>
      <c r="J140" s="17">
        <v>50.39855</v>
      </c>
      <c r="K140" s="17"/>
      <c r="L140" s="17">
        <f t="shared" si="5"/>
        <v>50.39855</v>
      </c>
    </row>
    <row r="141" spans="1:12" ht="12.75">
      <c r="A141" s="9" t="s">
        <v>50</v>
      </c>
      <c r="B141" s="10" t="s">
        <v>51</v>
      </c>
      <c r="C141" s="18"/>
      <c r="D141" s="18"/>
      <c r="E141" s="18"/>
      <c r="F141" s="17"/>
      <c r="G141" s="17"/>
      <c r="H141" s="18"/>
      <c r="I141" s="18"/>
      <c r="J141" s="17">
        <v>0.814</v>
      </c>
      <c r="K141" s="17"/>
      <c r="L141" s="17">
        <f t="shared" si="5"/>
        <v>0.814</v>
      </c>
    </row>
    <row r="142" spans="1:12" s="5" customFormat="1" ht="42.75">
      <c r="A142" s="6" t="s">
        <v>0</v>
      </c>
      <c r="B142" s="7" t="s">
        <v>1</v>
      </c>
      <c r="C142" s="16">
        <f>C144+C143</f>
        <v>0</v>
      </c>
      <c r="D142" s="16">
        <f>D144+D143</f>
        <v>0</v>
      </c>
      <c r="E142" s="16">
        <f>E144+E143</f>
        <v>-24.9</v>
      </c>
      <c r="F142" s="15"/>
      <c r="G142" s="15"/>
      <c r="H142" s="15">
        <f>H143+H144</f>
        <v>21.524</v>
      </c>
      <c r="I142" s="15">
        <f>I143+I144</f>
        <v>5.471000000000004</v>
      </c>
      <c r="J142" s="15">
        <f>J143+J144</f>
        <v>-17.5</v>
      </c>
      <c r="K142" s="15">
        <f>J142*100/I142</f>
        <v>-319.86839700237596</v>
      </c>
      <c r="L142" s="15">
        <f>J142-I142</f>
        <v>-22.971000000000004</v>
      </c>
    </row>
    <row r="143" spans="1:12" ht="12.75">
      <c r="A143" s="9" t="s">
        <v>81</v>
      </c>
      <c r="B143" s="10" t="s">
        <v>82</v>
      </c>
      <c r="C143" s="18"/>
      <c r="D143" s="18"/>
      <c r="E143" s="18"/>
      <c r="F143" s="17"/>
      <c r="G143" s="17"/>
      <c r="H143" s="17">
        <v>232.175</v>
      </c>
      <c r="I143" s="17">
        <v>58.133</v>
      </c>
      <c r="J143" s="18"/>
      <c r="K143" s="23">
        <f>J143*100/I143</f>
        <v>0</v>
      </c>
      <c r="L143" s="17">
        <f>J143-I143</f>
        <v>-58.133</v>
      </c>
    </row>
    <row r="144" spans="1:12" ht="12.75">
      <c r="A144" s="9" t="s">
        <v>2</v>
      </c>
      <c r="B144" s="10" t="s">
        <v>3</v>
      </c>
      <c r="C144" s="12"/>
      <c r="D144" s="12"/>
      <c r="E144" s="12">
        <v>-24.9</v>
      </c>
      <c r="F144" s="12"/>
      <c r="G144" s="12"/>
      <c r="H144" s="11">
        <v>-210.651</v>
      </c>
      <c r="I144" s="11">
        <v>-52.662</v>
      </c>
      <c r="J144" s="12">
        <v>-17.5</v>
      </c>
      <c r="K144" s="12"/>
      <c r="L144" s="17">
        <f>J144-I144</f>
        <v>35.162</v>
      </c>
    </row>
    <row r="145" spans="1:12" s="5" customFormat="1" ht="28.5">
      <c r="A145" s="6" t="s">
        <v>70</v>
      </c>
      <c r="B145" s="7" t="s">
        <v>71</v>
      </c>
      <c r="C145" s="16"/>
      <c r="D145" s="16"/>
      <c r="E145" s="16"/>
      <c r="F145" s="15"/>
      <c r="G145" s="15"/>
      <c r="H145" s="15">
        <f>H146</f>
        <v>61345</v>
      </c>
      <c r="I145" s="15">
        <f>I146</f>
        <v>14324.4</v>
      </c>
      <c r="J145" s="15">
        <f>J146</f>
        <v>0</v>
      </c>
      <c r="K145" s="15">
        <f>J145*100/I145</f>
        <v>0</v>
      </c>
      <c r="L145" s="22">
        <f t="shared" si="5"/>
        <v>-14324.4</v>
      </c>
    </row>
    <row r="146" spans="1:12" ht="22.5">
      <c r="A146" s="9" t="s">
        <v>72</v>
      </c>
      <c r="B146" s="10" t="s">
        <v>73</v>
      </c>
      <c r="C146" s="18"/>
      <c r="D146" s="18"/>
      <c r="E146" s="18"/>
      <c r="F146" s="17"/>
      <c r="G146" s="17"/>
      <c r="H146" s="17">
        <v>61345</v>
      </c>
      <c r="I146" s="17">
        <v>14324.4</v>
      </c>
      <c r="J146" s="18"/>
      <c r="K146" s="17">
        <f>J146*100/I146</f>
        <v>0</v>
      </c>
      <c r="L146" s="17">
        <f t="shared" si="5"/>
        <v>-14324.4</v>
      </c>
    </row>
    <row r="147" spans="1:12" s="5" customFormat="1" ht="42.75">
      <c r="A147" s="6" t="s">
        <v>4</v>
      </c>
      <c r="B147" s="7" t="s">
        <v>5</v>
      </c>
      <c r="C147" s="15">
        <f>SUM(C148:C165)</f>
        <v>39312.768</v>
      </c>
      <c r="D147" s="15">
        <f>SUM(D148:D165)</f>
        <v>8740.943</v>
      </c>
      <c r="E147" s="15">
        <f>SUM(E148:E165)</f>
        <v>8259.739050000002</v>
      </c>
      <c r="F147" s="15">
        <f t="shared" si="7"/>
        <v>94.49482796078183</v>
      </c>
      <c r="G147" s="15">
        <f t="shared" si="6"/>
        <v>-481.20394999999735</v>
      </c>
      <c r="H147" s="15">
        <f>SUM(H148:H167)</f>
        <v>22902.6</v>
      </c>
      <c r="I147" s="15">
        <f>SUM(I148:I167)</f>
        <v>0</v>
      </c>
      <c r="J147" s="15">
        <f>SUM(J148:J167)</f>
        <v>3095.140729999999</v>
      </c>
      <c r="K147" s="15"/>
      <c r="L147" s="15">
        <f t="shared" si="5"/>
        <v>3095.140729999999</v>
      </c>
    </row>
    <row r="148" spans="1:12" ht="12.75">
      <c r="A148" s="9" t="s">
        <v>8</v>
      </c>
      <c r="B148" s="10" t="s">
        <v>9</v>
      </c>
      <c r="C148" s="17">
        <v>31217.842</v>
      </c>
      <c r="D148" s="17">
        <v>6871.3</v>
      </c>
      <c r="E148" s="17">
        <v>6583.5018</v>
      </c>
      <c r="F148" s="17">
        <f t="shared" si="7"/>
        <v>95.81159023765518</v>
      </c>
      <c r="G148" s="17">
        <f t="shared" si="6"/>
        <v>-287.7982000000002</v>
      </c>
      <c r="H148" s="17">
        <v>8620.4</v>
      </c>
      <c r="I148" s="18"/>
      <c r="J148" s="17">
        <v>959.98246</v>
      </c>
      <c r="K148" s="17"/>
      <c r="L148" s="17">
        <f t="shared" si="5"/>
        <v>959.98246</v>
      </c>
    </row>
    <row r="149" spans="1:12" ht="12.75">
      <c r="A149" s="9" t="s">
        <v>10</v>
      </c>
      <c r="B149" s="10" t="s">
        <v>11</v>
      </c>
      <c r="C149" s="17">
        <v>6867.926</v>
      </c>
      <c r="D149" s="17">
        <v>1522.481</v>
      </c>
      <c r="E149" s="17">
        <v>1442.17369</v>
      </c>
      <c r="F149" s="17">
        <f t="shared" si="7"/>
        <v>94.72523400948846</v>
      </c>
      <c r="G149" s="17">
        <f t="shared" si="6"/>
        <v>-80.30730999999992</v>
      </c>
      <c r="H149" s="17">
        <v>1896.496</v>
      </c>
      <c r="I149" s="18"/>
      <c r="J149" s="17">
        <v>201.44052</v>
      </c>
      <c r="K149" s="17"/>
      <c r="L149" s="17">
        <f t="shared" si="5"/>
        <v>201.44052</v>
      </c>
    </row>
    <row r="150" spans="1:12" ht="22.5">
      <c r="A150" s="9" t="s">
        <v>12</v>
      </c>
      <c r="B150" s="10" t="s">
        <v>13</v>
      </c>
      <c r="C150" s="17">
        <v>193.797</v>
      </c>
      <c r="D150" s="17">
        <v>38.275</v>
      </c>
      <c r="E150" s="17">
        <v>26.81054</v>
      </c>
      <c r="F150" s="17">
        <f t="shared" si="7"/>
        <v>70.04713259307643</v>
      </c>
      <c r="G150" s="17">
        <f t="shared" si="6"/>
        <v>-11.464459999999999</v>
      </c>
      <c r="H150" s="17">
        <v>3205.527</v>
      </c>
      <c r="I150" s="18"/>
      <c r="J150" s="17">
        <v>474.07353</v>
      </c>
      <c r="K150" s="17"/>
      <c r="L150" s="17">
        <f t="shared" si="5"/>
        <v>474.07353</v>
      </c>
    </row>
    <row r="151" spans="1:12" ht="12.75">
      <c r="A151" s="9" t="s">
        <v>36</v>
      </c>
      <c r="B151" s="10" t="s">
        <v>37</v>
      </c>
      <c r="C151" s="17">
        <v>363.7</v>
      </c>
      <c r="D151" s="17">
        <v>96.389</v>
      </c>
      <c r="E151" s="17">
        <v>62.47191</v>
      </c>
      <c r="F151" s="17">
        <f t="shared" si="7"/>
        <v>64.81228148440175</v>
      </c>
      <c r="G151" s="17">
        <f t="shared" si="6"/>
        <v>-33.917089999999995</v>
      </c>
      <c r="H151" s="17">
        <v>1329.194</v>
      </c>
      <c r="I151" s="18"/>
      <c r="J151" s="17">
        <v>154.29325</v>
      </c>
      <c r="K151" s="17"/>
      <c r="L151" s="17">
        <f t="shared" si="5"/>
        <v>154.29325</v>
      </c>
    </row>
    <row r="152" spans="1:12" ht="12.75">
      <c r="A152" s="9" t="s">
        <v>38</v>
      </c>
      <c r="B152" s="10" t="s">
        <v>39</v>
      </c>
      <c r="C152" s="17">
        <v>17.5</v>
      </c>
      <c r="D152" s="17">
        <v>3.827</v>
      </c>
      <c r="E152" s="17">
        <v>3.126</v>
      </c>
      <c r="F152" s="17">
        <f t="shared" si="7"/>
        <v>81.68278024562319</v>
      </c>
      <c r="G152" s="17">
        <f t="shared" si="6"/>
        <v>-0.7010000000000001</v>
      </c>
      <c r="H152" s="17">
        <v>75.2</v>
      </c>
      <c r="I152" s="18"/>
      <c r="J152" s="17">
        <v>20.70418</v>
      </c>
      <c r="K152" s="17"/>
      <c r="L152" s="17">
        <f aca="true" t="shared" si="8" ref="L152:L171">J152-I152</f>
        <v>20.70418</v>
      </c>
    </row>
    <row r="153" spans="1:12" ht="12.75">
      <c r="A153" s="9" t="s">
        <v>14</v>
      </c>
      <c r="B153" s="10" t="s">
        <v>15</v>
      </c>
      <c r="C153" s="17">
        <v>222.503</v>
      </c>
      <c r="D153" s="17">
        <v>51.718</v>
      </c>
      <c r="E153" s="17">
        <v>23.25132</v>
      </c>
      <c r="F153" s="17">
        <f t="shared" si="7"/>
        <v>44.95788700259097</v>
      </c>
      <c r="G153" s="17">
        <f t="shared" si="6"/>
        <v>-28.466680000000004</v>
      </c>
      <c r="H153" s="17">
        <v>1673.349</v>
      </c>
      <c r="I153" s="18"/>
      <c r="J153" s="17">
        <v>192.38377</v>
      </c>
      <c r="K153" s="17"/>
      <c r="L153" s="17">
        <f t="shared" si="8"/>
        <v>192.38377</v>
      </c>
    </row>
    <row r="154" spans="1:12" ht="12.75">
      <c r="A154" s="9" t="s">
        <v>16</v>
      </c>
      <c r="B154" s="10" t="s">
        <v>17</v>
      </c>
      <c r="C154" s="17">
        <v>6.4</v>
      </c>
      <c r="D154" s="17">
        <v>1.62</v>
      </c>
      <c r="E154" s="17">
        <v>0.83</v>
      </c>
      <c r="F154" s="17">
        <f t="shared" si="7"/>
        <v>51.23456790123456</v>
      </c>
      <c r="G154" s="17">
        <f t="shared" si="6"/>
        <v>-0.7900000000000001</v>
      </c>
      <c r="H154" s="17">
        <v>235.5</v>
      </c>
      <c r="I154" s="18"/>
      <c r="J154" s="17">
        <v>28.83734</v>
      </c>
      <c r="K154" s="17"/>
      <c r="L154" s="17">
        <f t="shared" si="8"/>
        <v>28.83734</v>
      </c>
    </row>
    <row r="155" spans="1:12" ht="12.75">
      <c r="A155" s="9" t="s">
        <v>18</v>
      </c>
      <c r="B155" s="10" t="s">
        <v>19</v>
      </c>
      <c r="C155" s="17">
        <v>12</v>
      </c>
      <c r="D155" s="17">
        <v>5.06</v>
      </c>
      <c r="E155" s="17">
        <v>5.06</v>
      </c>
      <c r="F155" s="17">
        <f t="shared" si="7"/>
        <v>100</v>
      </c>
      <c r="G155" s="17">
        <f t="shared" si="6"/>
        <v>0</v>
      </c>
      <c r="H155" s="17">
        <v>588.268</v>
      </c>
      <c r="I155" s="18"/>
      <c r="J155" s="17">
        <v>98.37252</v>
      </c>
      <c r="K155" s="17"/>
      <c r="L155" s="17">
        <f t="shared" si="8"/>
        <v>98.37252</v>
      </c>
    </row>
    <row r="156" spans="1:12" ht="12.75">
      <c r="A156" s="9" t="s">
        <v>20</v>
      </c>
      <c r="B156" s="10" t="s">
        <v>21</v>
      </c>
      <c r="C156" s="17">
        <v>5.448</v>
      </c>
      <c r="D156" s="17">
        <v>1.456</v>
      </c>
      <c r="E156" s="17">
        <v>0.63215</v>
      </c>
      <c r="F156" s="17">
        <f t="shared" si="7"/>
        <v>43.416895604395606</v>
      </c>
      <c r="G156" s="17">
        <f t="shared" si="6"/>
        <v>-0.82385</v>
      </c>
      <c r="H156" s="17">
        <v>92.843</v>
      </c>
      <c r="I156" s="18"/>
      <c r="J156" s="17">
        <v>10.90928</v>
      </c>
      <c r="K156" s="17"/>
      <c r="L156" s="17">
        <f t="shared" si="8"/>
        <v>10.90928</v>
      </c>
    </row>
    <row r="157" spans="1:12" ht="12.75">
      <c r="A157" s="9" t="s">
        <v>22</v>
      </c>
      <c r="B157" s="10" t="s">
        <v>23</v>
      </c>
      <c r="C157" s="17">
        <v>192.542</v>
      </c>
      <c r="D157" s="17">
        <v>74.542</v>
      </c>
      <c r="E157" s="17">
        <v>57.50691</v>
      </c>
      <c r="F157" s="17">
        <f t="shared" si="7"/>
        <v>77.14699095811757</v>
      </c>
      <c r="G157" s="17">
        <f t="shared" si="6"/>
        <v>-17.035090000000004</v>
      </c>
      <c r="H157" s="17">
        <v>1369.713</v>
      </c>
      <c r="I157" s="18"/>
      <c r="J157" s="17">
        <v>505.3697</v>
      </c>
      <c r="K157" s="17"/>
      <c r="L157" s="17">
        <f t="shared" si="8"/>
        <v>505.3697</v>
      </c>
    </row>
    <row r="158" spans="1:12" ht="12.75">
      <c r="A158" s="9" t="s">
        <v>40</v>
      </c>
      <c r="B158" s="10" t="s">
        <v>41</v>
      </c>
      <c r="C158" s="17">
        <v>127.4</v>
      </c>
      <c r="D158" s="17">
        <v>64.3</v>
      </c>
      <c r="E158" s="17">
        <v>44.74963</v>
      </c>
      <c r="F158" s="17">
        <f t="shared" si="7"/>
        <v>69.59506998444792</v>
      </c>
      <c r="G158" s="17">
        <f t="shared" si="6"/>
        <v>-19.550369999999994</v>
      </c>
      <c r="H158" s="17">
        <v>493.69</v>
      </c>
      <c r="I158" s="18"/>
      <c r="J158" s="17">
        <v>83.08225</v>
      </c>
      <c r="K158" s="17"/>
      <c r="L158" s="17">
        <f t="shared" si="8"/>
        <v>83.08225</v>
      </c>
    </row>
    <row r="159" spans="1:12" ht="12.75">
      <c r="A159" s="9" t="s">
        <v>42</v>
      </c>
      <c r="B159" s="10" t="s">
        <v>43</v>
      </c>
      <c r="C159" s="17">
        <v>84.81</v>
      </c>
      <c r="D159" s="17">
        <v>9.6</v>
      </c>
      <c r="E159" s="17">
        <v>9.6</v>
      </c>
      <c r="F159" s="17">
        <f t="shared" si="7"/>
        <v>100</v>
      </c>
      <c r="G159" s="17">
        <f t="shared" si="6"/>
        <v>0</v>
      </c>
      <c r="H159" s="17">
        <v>396.016</v>
      </c>
      <c r="I159" s="18"/>
      <c r="J159" s="17">
        <v>20.35</v>
      </c>
      <c r="K159" s="17"/>
      <c r="L159" s="17">
        <f t="shared" si="8"/>
        <v>20.35</v>
      </c>
    </row>
    <row r="160" spans="1:12" ht="33.75">
      <c r="A160" s="9" t="s">
        <v>24</v>
      </c>
      <c r="B160" s="10" t="s">
        <v>25</v>
      </c>
      <c r="C160" s="18"/>
      <c r="D160" s="18"/>
      <c r="E160" s="18"/>
      <c r="F160" s="17"/>
      <c r="G160" s="17">
        <f t="shared" si="6"/>
        <v>0</v>
      </c>
      <c r="H160" s="17">
        <v>16.1</v>
      </c>
      <c r="I160" s="18"/>
      <c r="J160" s="17">
        <v>0.72</v>
      </c>
      <c r="K160" s="17"/>
      <c r="L160" s="17">
        <f t="shared" si="8"/>
        <v>0.72</v>
      </c>
    </row>
    <row r="161" spans="1:12" ht="12.75">
      <c r="A161" s="9" t="s">
        <v>58</v>
      </c>
      <c r="B161" s="10" t="s">
        <v>59</v>
      </c>
      <c r="C161" s="18"/>
      <c r="D161" s="18"/>
      <c r="E161" s="18"/>
      <c r="F161" s="17"/>
      <c r="G161" s="17">
        <f t="shared" si="6"/>
        <v>0</v>
      </c>
      <c r="H161" s="17">
        <v>255.163</v>
      </c>
      <c r="I161" s="18"/>
      <c r="J161" s="17">
        <v>61.14561</v>
      </c>
      <c r="K161" s="17"/>
      <c r="L161" s="17">
        <f t="shared" si="8"/>
        <v>61.14561</v>
      </c>
    </row>
    <row r="162" spans="1:12" ht="12.75">
      <c r="A162" s="9" t="s">
        <v>28</v>
      </c>
      <c r="B162" s="10" t="s">
        <v>29</v>
      </c>
      <c r="C162" s="17">
        <v>0.9</v>
      </c>
      <c r="D162" s="17">
        <v>0.375</v>
      </c>
      <c r="E162" s="17">
        <v>0.0251</v>
      </c>
      <c r="F162" s="17">
        <f t="shared" si="7"/>
        <v>6.693333333333334</v>
      </c>
      <c r="G162" s="17">
        <f t="shared" si="6"/>
        <v>-0.3499</v>
      </c>
      <c r="H162" s="17">
        <v>1667.641</v>
      </c>
      <c r="I162" s="18"/>
      <c r="J162" s="17">
        <v>218.47632</v>
      </c>
      <c r="K162" s="17"/>
      <c r="L162" s="17">
        <f t="shared" si="8"/>
        <v>218.47632</v>
      </c>
    </row>
    <row r="163" spans="1:12" ht="22.5">
      <c r="A163" s="9" t="s">
        <v>48</v>
      </c>
      <c r="B163" s="10" t="s">
        <v>49</v>
      </c>
      <c r="C163" s="18"/>
      <c r="D163" s="18"/>
      <c r="E163" s="18"/>
      <c r="F163" s="17"/>
      <c r="G163" s="17">
        <f t="shared" si="6"/>
        <v>0</v>
      </c>
      <c r="H163" s="17">
        <v>657.5</v>
      </c>
      <c r="I163" s="18"/>
      <c r="J163" s="17">
        <v>65</v>
      </c>
      <c r="K163" s="17"/>
      <c r="L163" s="17">
        <f t="shared" si="8"/>
        <v>65</v>
      </c>
    </row>
    <row r="164" spans="1:12" ht="22.5">
      <c r="A164" s="9" t="s">
        <v>64</v>
      </c>
      <c r="B164" s="10" t="s">
        <v>65</v>
      </c>
      <c r="C164" s="18"/>
      <c r="D164" s="18"/>
      <c r="E164" s="18"/>
      <c r="F164" s="17"/>
      <c r="G164" s="17">
        <f t="shared" si="6"/>
        <v>0</v>
      </c>
      <c r="H164" s="17">
        <v>180</v>
      </c>
      <c r="I164" s="18"/>
      <c r="J164" s="18"/>
      <c r="K164" s="17"/>
      <c r="L164" s="17">
        <f t="shared" si="8"/>
        <v>0</v>
      </c>
    </row>
    <row r="165" spans="1:12" ht="12.75">
      <c r="A165" s="9" t="s">
        <v>50</v>
      </c>
      <c r="B165" s="10" t="s">
        <v>51</v>
      </c>
      <c r="C165" s="18"/>
      <c r="D165" s="18"/>
      <c r="E165" s="18"/>
      <c r="F165" s="17"/>
      <c r="G165" s="17">
        <f t="shared" si="6"/>
        <v>0</v>
      </c>
      <c r="H165" s="17">
        <v>150</v>
      </c>
      <c r="I165" s="18"/>
      <c r="J165" s="18"/>
      <c r="K165" s="17"/>
      <c r="L165" s="17">
        <f t="shared" si="8"/>
        <v>0</v>
      </c>
    </row>
    <row r="166" spans="1:12" ht="12.75">
      <c r="A166" s="9" t="s">
        <v>81</v>
      </c>
      <c r="B166" s="10" t="s">
        <v>82</v>
      </c>
      <c r="C166" s="18"/>
      <c r="D166" s="18"/>
      <c r="E166" s="18"/>
      <c r="F166" s="17"/>
      <c r="G166" s="17"/>
      <c r="H166" s="17">
        <v>3000</v>
      </c>
      <c r="I166" s="17">
        <v>970</v>
      </c>
      <c r="J166" s="17">
        <v>840</v>
      </c>
      <c r="K166" s="17">
        <f>J166*100/I166</f>
        <v>86.5979381443299</v>
      </c>
      <c r="L166" s="17">
        <f t="shared" si="8"/>
        <v>-130</v>
      </c>
    </row>
    <row r="167" spans="1:12" ht="12.75">
      <c r="A167" s="9" t="s">
        <v>2</v>
      </c>
      <c r="B167" s="10" t="s">
        <v>3</v>
      </c>
      <c r="C167" s="12"/>
      <c r="D167" s="12"/>
      <c r="E167" s="12"/>
      <c r="F167" s="12"/>
      <c r="G167" s="12"/>
      <c r="H167" s="17">
        <v>-3000</v>
      </c>
      <c r="I167" s="17">
        <v>-970</v>
      </c>
      <c r="J167" s="18">
        <v>-840</v>
      </c>
      <c r="K167" s="17">
        <f>J167*100/I167</f>
        <v>86.5979381443299</v>
      </c>
      <c r="L167" s="17">
        <f t="shared" si="8"/>
        <v>130</v>
      </c>
    </row>
    <row r="168" spans="1:12" s="5" customFormat="1" ht="57">
      <c r="A168" s="6" t="s">
        <v>74</v>
      </c>
      <c r="B168" s="7" t="s">
        <v>75</v>
      </c>
      <c r="C168" s="15">
        <f>C169+C170</f>
        <v>3029899.375</v>
      </c>
      <c r="D168" s="15">
        <f>D169+D170</f>
        <v>1052580.0450000002</v>
      </c>
      <c r="E168" s="15">
        <f>E169+E170</f>
        <v>1019399.728</v>
      </c>
      <c r="F168" s="15">
        <f t="shared" si="7"/>
        <v>96.84771555782248</v>
      </c>
      <c r="G168" s="15">
        <f t="shared" si="6"/>
        <v>-33180.317000000156</v>
      </c>
      <c r="H168" s="16"/>
      <c r="I168" s="16"/>
      <c r="J168" s="16"/>
      <c r="K168" s="17"/>
      <c r="L168" s="17"/>
    </row>
    <row r="169" spans="1:12" ht="22.5">
      <c r="A169" s="9" t="s">
        <v>76</v>
      </c>
      <c r="B169" s="10" t="s">
        <v>77</v>
      </c>
      <c r="C169" s="17">
        <v>2979899.375</v>
      </c>
      <c r="D169" s="17">
        <v>1040321.599</v>
      </c>
      <c r="E169" s="17">
        <v>1019399.728</v>
      </c>
      <c r="F169" s="17">
        <f t="shared" si="7"/>
        <v>97.98890352559141</v>
      </c>
      <c r="G169" s="17">
        <f t="shared" si="6"/>
        <v>-20921.871000000043</v>
      </c>
      <c r="H169" s="18"/>
      <c r="I169" s="18"/>
      <c r="J169" s="18"/>
      <c r="K169" s="17"/>
      <c r="L169" s="17"/>
    </row>
    <row r="170" spans="1:12" ht="12.75">
      <c r="A170" s="9" t="s">
        <v>78</v>
      </c>
      <c r="B170" s="10" t="s">
        <v>79</v>
      </c>
      <c r="C170" s="17">
        <v>50000</v>
      </c>
      <c r="D170" s="17">
        <v>12258.446</v>
      </c>
      <c r="E170" s="18"/>
      <c r="F170" s="17">
        <f t="shared" si="7"/>
        <v>0</v>
      </c>
      <c r="G170" s="17">
        <f t="shared" si="6"/>
        <v>-12258.446</v>
      </c>
      <c r="H170" s="18"/>
      <c r="I170" s="18"/>
      <c r="J170" s="18"/>
      <c r="K170" s="17"/>
      <c r="L170" s="17"/>
    </row>
    <row r="171" spans="1:12" ht="12.75">
      <c r="A171" s="36" t="s">
        <v>80</v>
      </c>
      <c r="B171" s="37"/>
      <c r="C171" s="38">
        <f>C168+C147+C145+C142+C122+C109+C88+C67+C49+C29+C19+C7</f>
        <v>5292781.975000001</v>
      </c>
      <c r="D171" s="38">
        <f>D168+D147+D145+D142+D122+D109+D88+D67+D49+D29+D19+D7</f>
        <v>1587187.6380000003</v>
      </c>
      <c r="E171" s="38">
        <f>E168+E147+E145+E142+E122+E109+E88+E67+E49+E29+E19+E7</f>
        <v>1468614.9642999996</v>
      </c>
      <c r="F171" s="39">
        <f t="shared" si="7"/>
        <v>92.52938525596049</v>
      </c>
      <c r="G171" s="39">
        <f>-118572.6</f>
        <v>-118572.6</v>
      </c>
      <c r="H171" s="38">
        <f>H168+H147+H145+H142+H122+H109+H88+H67+H49+H29+H19+H7</f>
        <v>210994.641</v>
      </c>
      <c r="I171" s="38">
        <f>I168+I147+I145+I142+I122+I109+I88+I67+I49+I29+I19+I7</f>
        <v>24229.871</v>
      </c>
      <c r="J171" s="38">
        <f>J168+J147+J145+J142+J122+J109+J88+J67+J49+J29+J19+J7</f>
        <v>40856.10631999999</v>
      </c>
      <c r="K171" s="39">
        <f>J171*100/I171</f>
        <v>168.61875294342258</v>
      </c>
      <c r="L171" s="39">
        <f t="shared" si="8"/>
        <v>16626.235319999992</v>
      </c>
    </row>
    <row r="172" ht="12.75">
      <c r="G172" s="21"/>
    </row>
    <row r="173" ht="12.75">
      <c r="G173" s="21"/>
    </row>
    <row r="174" spans="3:12" ht="12.75">
      <c r="C174" s="21"/>
      <c r="D174" s="21"/>
      <c r="E174" s="21"/>
      <c r="G174" s="21"/>
      <c r="H174" s="21"/>
      <c r="I174" s="21"/>
      <c r="J174" s="21"/>
      <c r="K174" s="21"/>
      <c r="L174" s="21"/>
    </row>
    <row r="177" spans="1:12" ht="12.75">
      <c r="A177" s="40"/>
      <c r="B177" s="41"/>
      <c r="C177" s="42"/>
      <c r="D177" s="42"/>
      <c r="E177" s="42"/>
      <c r="F177" s="42"/>
      <c r="G177" s="42"/>
      <c r="H177" s="42"/>
      <c r="I177" s="42"/>
      <c r="J177" s="42"/>
      <c r="K177" s="43"/>
      <c r="L177" s="43"/>
    </row>
    <row r="180" spans="3:12" ht="12.75"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</sheetData>
  <mergeCells count="13">
    <mergeCell ref="J5:J6"/>
    <mergeCell ref="K5:L5"/>
    <mergeCell ref="B2:K2"/>
    <mergeCell ref="A4:A6"/>
    <mergeCell ref="B4:B6"/>
    <mergeCell ref="C4:G4"/>
    <mergeCell ref="H4:L4"/>
    <mergeCell ref="C5:C6"/>
    <mergeCell ref="D5:D6"/>
    <mergeCell ref="E5:E6"/>
    <mergeCell ref="F5:G5"/>
    <mergeCell ref="H5:H6"/>
    <mergeCell ref="I5:I6"/>
  </mergeCells>
  <printOptions/>
  <pageMargins left="0.24" right="0.24788568095654712" top="0.39370078740157477" bottom="0.24788568095654712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budobl6</cp:lastModifiedBy>
  <cp:lastPrinted>2016-05-06T10:02:34Z</cp:lastPrinted>
  <dcterms:created xsi:type="dcterms:W3CDTF">2016-05-06T07:26:02Z</dcterms:created>
  <dcterms:modified xsi:type="dcterms:W3CDTF">2016-05-06T11:01:44Z</dcterms:modified>
  <cp:category/>
  <cp:version/>
  <cp:contentType/>
  <cp:contentStatus/>
</cp:coreProperties>
</file>