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CCDATA\Org\ЄВТУШЕНКО\Таблиці_бюджет_2021\Для бюджетної комісії Таблиці 1-3\"/>
    </mc:Choice>
  </mc:AlternateContent>
  <bookViews>
    <workbookView xWindow="0" yWindow="0" windowWidth="28800" windowHeight="12135"/>
  </bookViews>
  <sheets>
    <sheet name="Таблиця 2" sheetId="1" r:id="rId1"/>
  </sheets>
  <definedNames>
    <definedName name="_xlnm.Print_Titles" localSheetId="0">'Таблиця 2'!$6:$6</definedName>
    <definedName name="_xlnm.Print_Area" localSheetId="0">'Таблиця 2'!$A$1:$F$22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7" i="1"/>
  <c r="D16" i="1"/>
  <c r="D15" i="1"/>
  <c r="D14" i="1"/>
  <c r="D13" i="1"/>
  <c r="D12" i="1"/>
  <c r="D11" i="1"/>
  <c r="D10" i="1"/>
  <c r="D9" i="1"/>
  <c r="D8" i="1"/>
  <c r="C8" i="1"/>
  <c r="D7" i="1" l="1"/>
  <c r="C7" i="1"/>
  <c r="B8" i="1" l="1"/>
  <c r="B7" i="1" l="1"/>
  <c r="F10" i="1"/>
  <c r="E10" i="1"/>
  <c r="C10" i="1"/>
  <c r="B10" i="1"/>
  <c r="F9" i="1" l="1"/>
  <c r="E9" i="1"/>
  <c r="C12" i="1"/>
  <c r="E12" i="1" s="1"/>
  <c r="B12" i="1"/>
  <c r="F11" i="1"/>
  <c r="E11" i="1"/>
  <c r="F12" i="1" l="1"/>
  <c r="C17" i="1" l="1"/>
  <c r="B17" i="1"/>
  <c r="F14" i="1"/>
  <c r="F13" i="1"/>
  <c r="F19" i="1" l="1"/>
  <c r="E19" i="1"/>
  <c r="F16" i="1" l="1"/>
  <c r="E16" i="1"/>
  <c r="F15" i="1"/>
  <c r="E15" i="1"/>
  <c r="F17" i="1"/>
  <c r="E17" i="1"/>
  <c r="E13" i="1"/>
  <c r="E14" i="1"/>
  <c r="E18" i="1" l="1"/>
  <c r="F18" i="1"/>
  <c r="E8" i="1"/>
  <c r="F8" i="1"/>
  <c r="E7" i="1" l="1"/>
  <c r="F7" i="1"/>
</calcChain>
</file>

<file path=xl/sharedStrings.xml><?xml version="1.0" encoding="utf-8"?>
<sst xmlns="http://schemas.openxmlformats.org/spreadsheetml/2006/main" count="25" uniqueCount="25">
  <si>
    <t>Найменування</t>
  </si>
  <si>
    <t>2020 рік</t>
  </si>
  <si>
    <t xml:space="preserve"> +/-</t>
  </si>
  <si>
    <t>%</t>
  </si>
  <si>
    <t>ВИДАТКИ РАЗОМ, у тому числі:</t>
  </si>
  <si>
    <t>Капітальні видатки установ</t>
  </si>
  <si>
    <t>Природоохоронні заходи (екофонд)</t>
  </si>
  <si>
    <t>Будівництво та ремонт доріг</t>
  </si>
  <si>
    <t>Реверсна дотація</t>
  </si>
  <si>
    <t xml:space="preserve">ВИДАТКИ ОБЛАСНОГО БЮДЖЕТУ на 2021 рік </t>
  </si>
  <si>
    <t>2021 рік</t>
  </si>
  <si>
    <t>відхилення від 2020</t>
  </si>
  <si>
    <t xml:space="preserve">Резервний фонд </t>
  </si>
  <si>
    <t>Видатки за рахунок власних надходжень установ та кредитування (спецфонд)</t>
  </si>
  <si>
    <t>тис грн.</t>
  </si>
  <si>
    <t>Цільові видатки за рахунок трансфертів з державного бюджету*</t>
  </si>
  <si>
    <t>Регіональні програми</t>
  </si>
  <si>
    <t>Інші програми (перелік додається)</t>
  </si>
  <si>
    <t>Утримання установ</t>
  </si>
  <si>
    <t>Програми соціального спрямування (перелік додається)</t>
  </si>
  <si>
    <t>Цільові видатки за рахунок співфінансування з територій**</t>
  </si>
  <si>
    <t>** рішення про виділення співфінансування будуть прийматися місцевими бюджетами у новому бюджетному періоді</t>
  </si>
  <si>
    <t>* частина трансфертів буде розподілятися у 2021 році за рішеннями Кабінету Міністрів України</t>
  </si>
  <si>
    <t>Питома вага у 2021 році</t>
  </si>
  <si>
    <t>Таблиця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</si>
</sst>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\+0%;\-0%"/>
    <numFmt numFmtId="166" formatCode="0.0%"/>
    <numFmt numFmtId="167" formatCode="#,##0.000"/>
  </numFmts>
  <fonts count="7" x14ac:knownFonts="1">
    <font>
      <sz val="10"/>
      <name val="Arial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/>
    </xf>
    <xf numFmtId="164" fontId="4" fillId="2" borderId="10" xfId="0" applyNumberFormat="1" applyFont="1" applyFill="1" applyBorder="1" applyAlignment="1">
      <alignment horizontal="right" vertical="center"/>
    </xf>
    <xf numFmtId="165" fontId="4" fillId="2" borderId="11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0" fontId="5" fillId="0" borderId="12" xfId="0" applyFont="1" applyFill="1" applyBorder="1" applyAlignment="1">
      <alignment wrapText="1"/>
    </xf>
    <xf numFmtId="164" fontId="5" fillId="0" borderId="13" xfId="0" applyNumberFormat="1" applyFont="1" applyFill="1" applyBorder="1" applyAlignment="1">
      <alignment horizontal="right"/>
    </xf>
    <xf numFmtId="165" fontId="5" fillId="0" borderId="14" xfId="0" applyNumberFormat="1" applyFont="1" applyFill="1" applyBorder="1" applyAlignment="1">
      <alignment horizontal="center"/>
    </xf>
    <xf numFmtId="166" fontId="1" fillId="0" borderId="0" xfId="0" applyNumberFormat="1" applyFont="1"/>
    <xf numFmtId="0" fontId="4" fillId="2" borderId="12" xfId="0" applyFont="1" applyFill="1" applyBorder="1" applyAlignment="1">
      <alignment wrapText="1"/>
    </xf>
    <xf numFmtId="164" fontId="4" fillId="2" borderId="13" xfId="0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wrapText="1"/>
    </xf>
    <xf numFmtId="164" fontId="6" fillId="2" borderId="13" xfId="0" applyNumberFormat="1" applyFont="1" applyFill="1" applyBorder="1" applyAlignment="1">
      <alignment horizontal="right"/>
    </xf>
    <xf numFmtId="167" fontId="1" fillId="0" borderId="0" xfId="0" applyNumberFormat="1" applyFont="1"/>
    <xf numFmtId="165" fontId="6" fillId="2" borderId="14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wrapText="1"/>
    </xf>
    <xf numFmtId="164" fontId="6" fillId="2" borderId="16" xfId="0" applyNumberFormat="1" applyFont="1" applyFill="1" applyBorder="1" applyAlignment="1">
      <alignment horizontal="right"/>
    </xf>
    <xf numFmtId="165" fontId="6" fillId="2" borderId="17" xfId="0" applyNumberFormat="1" applyFont="1" applyFill="1" applyBorder="1" applyAlignment="1">
      <alignment horizontal="center"/>
    </xf>
    <xf numFmtId="165" fontId="4" fillId="2" borderId="14" xfId="0" applyNumberFormat="1" applyFont="1" applyFill="1" applyBorder="1" applyAlignment="1">
      <alignment horizontal="center"/>
    </xf>
    <xf numFmtId="0" fontId="4" fillId="2" borderId="12" xfId="0" applyFont="1" applyFill="1" applyBorder="1" applyAlignment="1">
      <alignment horizontal="left" wrapText="1"/>
    </xf>
    <xf numFmtId="166" fontId="4" fillId="2" borderId="13" xfId="0" applyNumberFormat="1" applyFont="1" applyFill="1" applyBorder="1" applyAlignment="1">
      <alignment horizontal="right"/>
    </xf>
    <xf numFmtId="9" fontId="4" fillId="2" borderId="10" xfId="0" applyNumberFormat="1" applyFont="1" applyFill="1" applyBorder="1" applyAlignment="1">
      <alignment horizontal="right" vertical="center"/>
    </xf>
    <xf numFmtId="166" fontId="4" fillId="0" borderId="13" xfId="0" applyNumberFormat="1" applyFont="1" applyFill="1" applyBorder="1" applyAlignment="1">
      <alignment horizontal="right"/>
    </xf>
    <xf numFmtId="9" fontId="4" fillId="2" borderId="16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4"/>
  <sheetViews>
    <sheetView tabSelected="1" topLeftCell="A4" zoomScaleNormal="100" zoomScaleSheetLayoutView="100" workbookViewId="0">
      <selection activeCell="E8" sqref="E8"/>
    </sheetView>
  </sheetViews>
  <sheetFormatPr defaultRowHeight="18.75" x14ac:dyDescent="0.3"/>
  <cols>
    <col min="1" max="1" width="85.28515625" style="1" customWidth="1"/>
    <col min="2" max="2" width="16.85546875" style="1" customWidth="1"/>
    <col min="3" max="3" width="17.5703125" style="1" customWidth="1"/>
    <col min="4" max="5" width="16.85546875" style="1" customWidth="1"/>
    <col min="6" max="6" width="11.5703125" style="1" customWidth="1"/>
    <col min="7" max="7" width="9.140625" style="1"/>
    <col min="8" max="8" width="19.140625" style="1" customWidth="1"/>
    <col min="9" max="9" width="18.28515625" style="1" customWidth="1"/>
    <col min="10" max="10" width="10.42578125" style="1" bestFit="1" customWidth="1"/>
    <col min="11" max="11" width="14.28515625" style="1" bestFit="1" customWidth="1"/>
    <col min="12" max="13" width="9.140625" style="1"/>
    <col min="14" max="14" width="13.7109375" style="1" customWidth="1"/>
    <col min="15" max="15" width="11.7109375" style="1" bestFit="1" customWidth="1"/>
    <col min="16" max="16384" width="9.140625" style="1"/>
  </cols>
  <sheetData>
    <row r="1" spans="1:15" x14ac:dyDescent="0.3">
      <c r="F1" s="2" t="s">
        <v>24</v>
      </c>
    </row>
    <row r="2" spans="1:15" ht="29.25" customHeight="1" x14ac:dyDescent="0.3">
      <c r="A2" s="28" t="s">
        <v>9</v>
      </c>
      <c r="B2" s="28"/>
      <c r="C2" s="28"/>
      <c r="D2" s="28"/>
      <c r="E2" s="28"/>
      <c r="F2" s="28"/>
    </row>
    <row r="3" spans="1:15" ht="12" customHeight="1" x14ac:dyDescent="0.3"/>
    <row r="4" spans="1:15" ht="15.75" customHeight="1" thickBot="1" x14ac:dyDescent="0.35">
      <c r="C4" s="1" t="s">
        <v>14</v>
      </c>
    </row>
    <row r="5" spans="1:15" ht="21.75" customHeight="1" x14ac:dyDescent="0.3">
      <c r="A5" s="29" t="s">
        <v>0</v>
      </c>
      <c r="B5" s="31" t="s">
        <v>1</v>
      </c>
      <c r="C5" s="31" t="s">
        <v>10</v>
      </c>
      <c r="D5" s="35" t="s">
        <v>23</v>
      </c>
      <c r="E5" s="33" t="s">
        <v>11</v>
      </c>
      <c r="F5" s="34"/>
    </row>
    <row r="6" spans="1:15" ht="41.25" customHeight="1" thickBot="1" x14ac:dyDescent="0.35">
      <c r="A6" s="30"/>
      <c r="B6" s="32"/>
      <c r="C6" s="32"/>
      <c r="D6" s="36"/>
      <c r="E6" s="3" t="s">
        <v>2</v>
      </c>
      <c r="F6" s="4" t="s">
        <v>3</v>
      </c>
      <c r="J6" s="8"/>
    </row>
    <row r="7" spans="1:15" ht="24" customHeight="1" thickBot="1" x14ac:dyDescent="0.35">
      <c r="A7" s="5" t="s">
        <v>4</v>
      </c>
      <c r="B7" s="6">
        <f>B8+B10+B14+B15+B16+B17+B18+B19+B9+B13</f>
        <v>5759569.8787500001</v>
      </c>
      <c r="C7" s="6">
        <f>C8+C10+C14+C15+C16+C17+C18+C19+C9+C13</f>
        <v>4439110.281002501</v>
      </c>
      <c r="D7" s="25">
        <f>D8+D10+D14+D15+D16+D17+D18+D19+D9+D13</f>
        <v>1</v>
      </c>
      <c r="E7" s="6">
        <f>C7-B7</f>
        <v>-1320459.5977474991</v>
      </c>
      <c r="F7" s="7">
        <f t="shared" ref="F7:F8" si="0">C7/B7-1</f>
        <v>-0.22926357793128793</v>
      </c>
      <c r="I7" s="8"/>
      <c r="M7" s="8"/>
      <c r="O7" s="8"/>
    </row>
    <row r="8" spans="1:15" ht="24.75" customHeight="1" x14ac:dyDescent="0.3">
      <c r="A8" s="23" t="s">
        <v>18</v>
      </c>
      <c r="B8" s="14">
        <f>1858595.371+457274+111642.02+133564.4+352338.4+5383.59-43760.1</f>
        <v>2875037.6809999999</v>
      </c>
      <c r="C8" s="14">
        <f>2841151.3070025-38800+28542.43</f>
        <v>2830893.7370025003</v>
      </c>
      <c r="D8" s="24">
        <f t="shared" ref="D8:D18" si="1">C8/C$7</f>
        <v>0.6377164696983354</v>
      </c>
      <c r="E8" s="14">
        <f t="shared" ref="E8:E18" si="2">C8-B8</f>
        <v>-44143.943997499533</v>
      </c>
      <c r="F8" s="22">
        <f t="shared" si="0"/>
        <v>-1.5354214064472793E-2</v>
      </c>
    </row>
    <row r="9" spans="1:15" ht="24.75" customHeight="1" x14ac:dyDescent="0.3">
      <c r="A9" s="23" t="s">
        <v>5</v>
      </c>
      <c r="B9" s="14">
        <v>80077.483999999997</v>
      </c>
      <c r="C9" s="14">
        <v>0</v>
      </c>
      <c r="D9" s="24">
        <f t="shared" si="1"/>
        <v>0</v>
      </c>
      <c r="E9" s="14">
        <f t="shared" ref="E9" si="3">C9-B9</f>
        <v>-80077.483999999997</v>
      </c>
      <c r="F9" s="22">
        <f t="shared" ref="F9" si="4">C9/B9-1</f>
        <v>-1</v>
      </c>
    </row>
    <row r="10" spans="1:15" ht="39.75" customHeight="1" x14ac:dyDescent="0.3">
      <c r="A10" s="13" t="s">
        <v>16</v>
      </c>
      <c r="B10" s="14">
        <f>B11+B12</f>
        <v>363601.30299999996</v>
      </c>
      <c r="C10" s="14">
        <f>C11+C12</f>
        <v>213691.99299999999</v>
      </c>
      <c r="D10" s="24">
        <f t="shared" si="1"/>
        <v>4.8138473584337517E-2</v>
      </c>
      <c r="E10" s="14">
        <f>E11+E12</f>
        <v>-149909.31</v>
      </c>
      <c r="F10" s="18">
        <f>C10/B10-1</f>
        <v>-0.4122903541960079</v>
      </c>
      <c r="H10" s="17"/>
      <c r="I10" s="17"/>
    </row>
    <row r="11" spans="1:15" ht="30" customHeight="1" x14ac:dyDescent="0.3">
      <c r="A11" s="9" t="s">
        <v>19</v>
      </c>
      <c r="B11" s="10">
        <v>94641.062999999995</v>
      </c>
      <c r="C11" s="10">
        <v>89177.736999999994</v>
      </c>
      <c r="D11" s="26">
        <f t="shared" si="1"/>
        <v>2.008910149892934E-2</v>
      </c>
      <c r="E11" s="10">
        <f t="shared" ref="E11:E12" si="5">C11-B11</f>
        <v>-5463.3260000000009</v>
      </c>
      <c r="F11" s="11">
        <f t="shared" ref="F11" si="6">C11/B11-1</f>
        <v>-5.7726803005160643E-2</v>
      </c>
      <c r="H11" s="12"/>
    </row>
    <row r="12" spans="1:15" ht="30" customHeight="1" x14ac:dyDescent="0.3">
      <c r="A12" s="9" t="s">
        <v>17</v>
      </c>
      <c r="B12" s="10">
        <f>211496.858+57463.382</f>
        <v>268960.24</v>
      </c>
      <c r="C12" s="10">
        <f>124514.256</f>
        <v>124514.25599999999</v>
      </c>
      <c r="D12" s="26">
        <f t="shared" si="1"/>
        <v>2.8049372085408177E-2</v>
      </c>
      <c r="E12" s="10">
        <f t="shared" si="5"/>
        <v>-144445.984</v>
      </c>
      <c r="F12" s="11">
        <f t="shared" ref="F12" si="7">C12/B12-1</f>
        <v>-0.53705329828676529</v>
      </c>
      <c r="H12" s="12"/>
    </row>
    <row r="13" spans="1:15" ht="30" customHeight="1" x14ac:dyDescent="0.3">
      <c r="A13" s="13" t="s">
        <v>7</v>
      </c>
      <c r="B13" s="14">
        <v>962075.96799999999</v>
      </c>
      <c r="C13" s="14">
        <v>734084.5</v>
      </c>
      <c r="D13" s="24">
        <f t="shared" si="1"/>
        <v>0.16536748436766002</v>
      </c>
      <c r="E13" s="14">
        <f>C13-B13</f>
        <v>-227991.46799999999</v>
      </c>
      <c r="F13" s="22">
        <f>C13/B13-1</f>
        <v>-0.23697865405988394</v>
      </c>
      <c r="H13" s="17"/>
      <c r="I13" s="17"/>
    </row>
    <row r="14" spans="1:15" ht="42.75" customHeight="1" x14ac:dyDescent="0.3">
      <c r="A14" s="13" t="s">
        <v>6</v>
      </c>
      <c r="B14" s="14">
        <v>119885.7</v>
      </c>
      <c r="C14" s="14">
        <v>104789.4</v>
      </c>
      <c r="D14" s="24">
        <f t="shared" si="1"/>
        <v>2.3605946544841189E-2</v>
      </c>
      <c r="E14" s="14">
        <f>C14-B14</f>
        <v>-15096.300000000003</v>
      </c>
      <c r="F14" s="22">
        <f>C14/B14-1</f>
        <v>-0.1259224411251717</v>
      </c>
      <c r="H14" s="12"/>
    </row>
    <row r="15" spans="1:15" ht="31.5" customHeight="1" x14ac:dyDescent="0.3">
      <c r="A15" s="15" t="s">
        <v>8</v>
      </c>
      <c r="B15" s="16">
        <v>122801.60000000001</v>
      </c>
      <c r="C15" s="16">
        <v>51163.6</v>
      </c>
      <c r="D15" s="24">
        <f t="shared" si="1"/>
        <v>1.1525642924204516E-2</v>
      </c>
      <c r="E15" s="16">
        <f>C15-B15</f>
        <v>-71638</v>
      </c>
      <c r="F15" s="18">
        <f t="shared" ref="F15:F18" si="8">C15/B15-1</f>
        <v>-0.58336373467446689</v>
      </c>
      <c r="I15" s="8"/>
    </row>
    <row r="16" spans="1:15" ht="31.5" customHeight="1" x14ac:dyDescent="0.3">
      <c r="A16" s="15" t="s">
        <v>12</v>
      </c>
      <c r="B16" s="16">
        <v>20501.876</v>
      </c>
      <c r="C16" s="16">
        <v>34100</v>
      </c>
      <c r="D16" s="24">
        <f t="shared" si="1"/>
        <v>7.6817194981466125E-3</v>
      </c>
      <c r="E16" s="16">
        <f>C16-B16</f>
        <v>13598.124</v>
      </c>
      <c r="F16" s="18">
        <f t="shared" si="8"/>
        <v>0.66326242535073376</v>
      </c>
      <c r="I16" s="8"/>
    </row>
    <row r="17" spans="1:9" ht="39.75" customHeight="1" x14ac:dyDescent="0.3">
      <c r="A17" s="15" t="s">
        <v>13</v>
      </c>
      <c r="B17" s="16">
        <f>146783.726+188.534</f>
        <v>146972.26</v>
      </c>
      <c r="C17" s="16">
        <f>141082.768+49.813</f>
        <v>141132.58100000001</v>
      </c>
      <c r="D17" s="24">
        <f t="shared" si="1"/>
        <v>3.1792988249016309E-2</v>
      </c>
      <c r="E17" s="16">
        <f>C17-B17</f>
        <v>-5839.6790000000037</v>
      </c>
      <c r="F17" s="18">
        <f>C17/B17-1</f>
        <v>-3.9733205436182306E-2</v>
      </c>
      <c r="H17" s="8"/>
    </row>
    <row r="18" spans="1:9" ht="31.5" customHeight="1" x14ac:dyDescent="0.3">
      <c r="A18" s="15" t="s">
        <v>15</v>
      </c>
      <c r="B18" s="16">
        <v>1020136.82175</v>
      </c>
      <c r="C18" s="16">
        <v>329254.47000000003</v>
      </c>
      <c r="D18" s="24">
        <f t="shared" si="1"/>
        <v>7.4171275133458336E-2</v>
      </c>
      <c r="E18" s="16">
        <f t="shared" si="2"/>
        <v>-690882.35174999991</v>
      </c>
      <c r="F18" s="18">
        <f t="shared" si="8"/>
        <v>-0.67724479405107796</v>
      </c>
    </row>
    <row r="19" spans="1:9" ht="36.75" customHeight="1" thickBot="1" x14ac:dyDescent="0.35">
      <c r="A19" s="19" t="s">
        <v>20</v>
      </c>
      <c r="B19" s="20">
        <v>48479.184999999998</v>
      </c>
      <c r="C19" s="20"/>
      <c r="D19" s="27"/>
      <c r="E19" s="20">
        <f t="shared" ref="E19" si="9">C19-B19</f>
        <v>-48479.184999999998</v>
      </c>
      <c r="F19" s="21">
        <f t="shared" ref="F19" si="10">C19/B19-1</f>
        <v>-1</v>
      </c>
      <c r="I19" s="8"/>
    </row>
    <row r="21" spans="1:9" x14ac:dyDescent="0.3">
      <c r="A21" s="1" t="s">
        <v>22</v>
      </c>
    </row>
    <row r="22" spans="1:9" x14ac:dyDescent="0.3">
      <c r="A22" s="1" t="s">
        <v>21</v>
      </c>
      <c r="B22" s="8"/>
      <c r="I22" s="8"/>
    </row>
    <row r="24" spans="1:9" x14ac:dyDescent="0.3">
      <c r="B24" s="8"/>
    </row>
  </sheetData>
  <mergeCells count="6">
    <mergeCell ref="A2:F2"/>
    <mergeCell ref="A5:A6"/>
    <mergeCell ref="B5:B6"/>
    <mergeCell ref="C5:C6"/>
    <mergeCell ref="E5:F5"/>
    <mergeCell ref="D5:D6"/>
  </mergeCells>
  <pageMargins left="0.55118110236220474" right="0.35433070866141736" top="0.39370078740157483" bottom="0.19685039370078741" header="0.11811023622047245" footer="0.51181102362204722"/>
  <pageSetup paperSize="9" scale="85" orientation="landscape" r:id="rId1"/>
  <headerFooter alignWithMargins="0">
    <oddHeader>&amp;LДепартамент фінансів ЗОДА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Таблиця 2</vt:lpstr>
      <vt:lpstr>'Таблиця 2'!Заголовки_для_печати</vt:lpstr>
      <vt:lpstr>'Таблиця 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evtushenko</dc:creator>
  <cp:lastModifiedBy>evtushenko</cp:lastModifiedBy>
  <cp:lastPrinted>2020-12-26T10:54:54Z</cp:lastPrinted>
  <dcterms:created xsi:type="dcterms:W3CDTF">2020-12-08T09:12:58Z</dcterms:created>
  <dcterms:modified xsi:type="dcterms:W3CDTF">2020-12-26T10:54:54Z</dcterms:modified>
</cp:coreProperties>
</file>