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ф'!$4:$6</definedName>
    <definedName name="_xlnm.Print_Titles" localSheetId="3">'видатки с ф '!$5:$5</definedName>
    <definedName name="_xlnm.Print_Titles" localSheetId="0">'доходи з ф'!$3:$6</definedName>
    <definedName name="_xlnm.Print_Titles" localSheetId="2">'доходи с ф'!$4:$6</definedName>
    <definedName name="ммм">#REF!</definedName>
    <definedName name="_xlnm.Print_Area" localSheetId="1">'видатки з ф'!$A$1:$J$27</definedName>
    <definedName name="_xlnm.Print_Area" localSheetId="3">'видатки с ф '!$A$1:$J$19</definedName>
    <definedName name="_xlnm.Print_Area" localSheetId="0">'доходи з ф'!$A$1:$J$30</definedName>
    <definedName name="_xlnm.Print_Area" localSheetId="2">'доходи с ф'!$A$1:$J$18</definedName>
  </definedNames>
  <calcPr fullCalcOnLoad="1"/>
</workbook>
</file>

<file path=xl/sharedStrings.xml><?xml version="1.0" encoding="utf-8"?>
<sst xmlns="http://schemas.openxmlformats.org/spreadsheetml/2006/main" count="149" uniqueCount="99">
  <si>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</si>
  <si>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</si>
  <si>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</si>
  <si>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</si>
  <si>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</si>
  <si>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</si>
  <si>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</si>
  <si>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</si>
  <si>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</si>
  <si>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</si>
  <si>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</si>
  <si>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</si>
  <si>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</si>
  <si>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</si>
  <si>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</si>
  <si>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</si>
  <si>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</si>
  <si>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</si>
  <si>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</si>
  <si>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</si>
  <si>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</si>
  <si>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</si>
  <si>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</si>
  <si>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</si>
  <si>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</si>
  <si>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</si>
  <si>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</si>
  <si>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</si>
  <si>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</si>
  <si>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</si>
  <si>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</si>
  <si>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</si>
  <si>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</si>
  <si>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</si>
  <si>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</si>
  <si>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</si>
  <si>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</si>
  <si>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</si>
  <si>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</si>
  <si>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</si>
  <si>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</si>
  <si>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</si>
  <si>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</si>
  <si>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</si>
  <si>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</si>
  <si>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</si>
  <si>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</si>
  <si>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</si>
  <si>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</si>
  <si>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</si>
  <si>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</si>
  <si>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</si>
  <si>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</si>
  <si>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</si>
  <si>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</si>
  <si>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</si>
  <si>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</si>
  <si>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</si>
  <si>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</si>
  <si>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%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</si>
  <si>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</si>
  <si>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</si>
  <si>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Повернення довгострокових кредитів, наданих громадянам на будівництво/реконструкцію/придбання житла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</si>
  <si>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</si>
  <si>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План на 2024 рік,
 тис. грн</t>
  </si>
  <si>
    <t>2024 рік</t>
  </si>
  <si>
    <t>Базова дотація </t>
  </si>
  <si>
    <t>Відхилення              (+;-) 
тис. грн</t>
  </si>
  <si>
    <t>Відхилення        (+;-) 
тис. грн</t>
  </si>
  <si>
    <t>Відхилення          (+;-) 
тис. грн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</si>
  <si>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</si>
  <si>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Інші дотації з місцевого бюджету</t>
  </si>
  <si>
    <t xml:space="preserve">Надходження коштів від відшкодування втрат сільськогосподарського і лісогосподарського виробництва 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</si>
  <si>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</si>
  <si>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План на 3 місяця 2024 р, 
тис. грн</t>
  </si>
  <si>
    <t>Фактичне надходження  за 3 місяця 2023 р., тис. грн</t>
  </si>
  <si>
    <t>Фактично надійшло за 3 місяця 2024 р, тис. грн</t>
  </si>
  <si>
    <t>Приріст (зменшення) факту
 3 місяців 2024 р. до 3 місяців 2023 р.</t>
  </si>
  <si>
    <t>Аналіз виконання доходної частини обласного бюджету за січень-березень 2024 р. (загальний фонд)</t>
  </si>
  <si>
    <t>Аналіз виконання доходної частини обласного бюджету за січень-березень 2024 р. (спецільний фонд)</t>
  </si>
  <si>
    <t>Аналіз виконання видаткової частини обласного бюджету за січень-березень 2024 р. (спецільний фонд)</t>
  </si>
  <si>
    <t>Аналіз виконання видаткової частини обласного бюджету за січень-березень 2024 р. (загальний фонд)</t>
  </si>
  <si>
    <t>у 2,6 рази</t>
  </si>
  <si>
    <t>у 5,9 рази</t>
  </si>
  <si>
    <t>у 6,1 рази</t>
  </si>
  <si>
    <t>у 287,6 рази</t>
  </si>
  <si>
    <t>у 5,3 рази</t>
  </si>
  <si>
    <t>у 3,9 рази</t>
  </si>
  <si>
    <t>у 6 рази</t>
  </si>
  <si>
    <t>у 3,8 рази</t>
  </si>
  <si>
    <t>у 3,7 рази</t>
  </si>
  <si>
    <t>у 2,3 рази</t>
  </si>
  <si>
    <t>у 3,6 рази</t>
  </si>
  <si>
    <t>у 8,9 рази</t>
  </si>
  <si>
    <t>у 3,3 рази</t>
  </si>
  <si>
    <t>у 2,7 рази</t>
  </si>
  <si>
    <t>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</si>
  <si>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</si>
  <si>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Виконано за 3 місяця 2024 р,
тис. грн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</si>
</sst>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  <numFmt numFmtId="210" formatCode="#,##0.00;\-#,##0.00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19" fillId="0" borderId="0">
      <alignment/>
      <protection/>
    </xf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28" fillId="13" borderId="2" applyNumberFormat="0" applyAlignment="0" applyProtection="0"/>
    <xf numFmtId="0" fontId="29" fillId="23" borderId="3" applyNumberFormat="0" applyAlignment="0" applyProtection="0"/>
    <xf numFmtId="0" fontId="30" fillId="23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>
      <alignment/>
      <protection/>
    </xf>
    <xf numFmtId="0" fontId="34" fillId="0" borderId="7" applyNumberFormat="0" applyFill="0" applyAlignment="0" applyProtection="0"/>
    <xf numFmtId="0" fontId="35" fillId="24" borderId="8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7" fillId="7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192" fontId="1" fillId="0" borderId="0">
      <alignment/>
      <protection locked="0"/>
    </xf>
  </cellStyleXfs>
  <cellXfs count="153">
    <xf numFmtId="0" fontId="0" fillId="0" borderId="0" xfId="0" applyAlignment="1">
      <alignment/>
    </xf>
    <xf numFmtId="0" fontId="11" fillId="23" borderId="11" xfId="0" applyFont="1" applyFill="1" applyBorder="1" applyAlignment="1">
      <alignment horizontal="left" vertical="center" wrapText="1"/>
    </xf>
    <xf numFmtId="0" fontId="11" fillId="23" borderId="11" xfId="0" applyFont="1" applyFill="1" applyBorder="1" applyAlignment="1">
      <alignment horizontal="center"/>
    </xf>
    <xf numFmtId="193" fontId="11" fillId="23" borderId="11" xfId="0" applyNumberFormat="1" applyFont="1" applyFill="1" applyBorder="1" applyAlignment="1">
      <alignment horizontal="right"/>
    </xf>
    <xf numFmtId="193" fontId="0" fillId="23" borderId="0" xfId="0" applyNumberFormat="1" applyFill="1" applyAlignment="1">
      <alignment/>
    </xf>
    <xf numFmtId="0" fontId="0" fillId="23" borderId="0" xfId="0" applyFill="1" applyAlignment="1">
      <alignment/>
    </xf>
    <xf numFmtId="0" fontId="9" fillId="23" borderId="0" xfId="0" applyFont="1" applyFill="1" applyAlignment="1">
      <alignment/>
    </xf>
    <xf numFmtId="193" fontId="11" fillId="23" borderId="0" xfId="0" applyNumberFormat="1" applyFont="1" applyFill="1" applyAlignment="1">
      <alignment/>
    </xf>
    <xf numFmtId="0" fontId="11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15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11" xfId="0" applyFont="1" applyFill="1" applyBorder="1" applyAlignment="1">
      <alignment horizontal="left" vertical="center" wrapText="1"/>
    </xf>
    <xf numFmtId="0" fontId="10" fillId="23" borderId="0" xfId="0" applyFont="1" applyFill="1" applyAlignment="1">
      <alignment horizontal="left"/>
    </xf>
    <xf numFmtId="0" fontId="10" fillId="23" borderId="0" xfId="0" applyFont="1" applyFill="1" applyAlignment="1">
      <alignment/>
    </xf>
    <xf numFmtId="0" fontId="11" fillId="23" borderId="0" xfId="0" applyFont="1" applyFill="1" applyAlignment="1">
      <alignment horizontal="left"/>
    </xf>
    <xf numFmtId="193" fontId="13" fillId="23" borderId="11" xfId="0" applyNumberFormat="1" applyFont="1" applyFill="1" applyBorder="1" applyAlignment="1">
      <alignment horizontal="center" vertical="center"/>
    </xf>
    <xf numFmtId="193" fontId="0" fillId="23" borderId="0" xfId="0" applyNumberFormat="1" applyFont="1" applyFill="1" applyAlignment="1">
      <alignment/>
    </xf>
    <xf numFmtId="0" fontId="19" fillId="23" borderId="0" xfId="125" applyFill="1" applyBorder="1" applyAlignment="1">
      <alignment horizontal="center" vertical="center"/>
      <protection/>
    </xf>
    <xf numFmtId="0" fontId="19" fillId="23" borderId="0" xfId="125" applyFill="1" applyBorder="1" applyAlignment="1">
      <alignment vertical="center" wrapText="1"/>
      <protection/>
    </xf>
    <xf numFmtId="193" fontId="11" fillId="23" borderId="0" xfId="125" applyNumberFormat="1" applyFont="1" applyFill="1" applyBorder="1" applyAlignment="1">
      <alignment vertical="center"/>
      <protection/>
    </xf>
    <xf numFmtId="0" fontId="10" fillId="23" borderId="11" xfId="124" applyFont="1" applyFill="1" applyBorder="1" applyAlignment="1">
      <alignment horizontal="center" vertical="center"/>
      <protection/>
    </xf>
    <xf numFmtId="0" fontId="9" fillId="23" borderId="0" xfId="0" applyFont="1" applyFill="1" applyAlignment="1">
      <alignment horizontal="left"/>
    </xf>
    <xf numFmtId="0" fontId="10" fillId="23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0" fillId="23" borderId="0" xfId="0" applyFont="1" applyFill="1" applyAlignment="1">
      <alignment vertical="center"/>
    </xf>
    <xf numFmtId="193" fontId="10" fillId="2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193" fontId="11" fillId="0" borderId="11" xfId="124" applyNumberFormat="1" applyFont="1" applyFill="1" applyBorder="1" applyAlignment="1">
      <alignment horizontal="right" vertical="center"/>
      <protection/>
    </xf>
    <xf numFmtId="193" fontId="11" fillId="0" borderId="11" xfId="0" applyNumberFormat="1" applyFont="1" applyFill="1" applyBorder="1" applyAlignment="1">
      <alignment horizontal="right" vertical="center"/>
    </xf>
    <xf numFmtId="193" fontId="11" fillId="0" borderId="11" xfId="125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93" fontId="13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93" fontId="13" fillId="0" borderId="0" xfId="125" applyNumberFormat="1" applyFont="1" applyFill="1" applyBorder="1" applyAlignment="1">
      <alignment horizontal="right" vertical="center"/>
      <protection/>
    </xf>
    <xf numFmtId="2" fontId="8" fillId="0" borderId="0" xfId="0" applyNumberFormat="1" applyFont="1" applyFill="1" applyAlignment="1">
      <alignment horizontal="left"/>
    </xf>
    <xf numFmtId="4" fontId="10" fillId="23" borderId="0" xfId="0" applyNumberFormat="1" applyFont="1" applyFill="1" applyAlignment="1">
      <alignment/>
    </xf>
    <xf numFmtId="193" fontId="11" fillId="23" borderId="11" xfId="0" applyNumberFormat="1" applyFont="1" applyFill="1" applyBorder="1" applyAlignment="1">
      <alignment horizontal="right" vertical="center"/>
    </xf>
    <xf numFmtId="193" fontId="8" fillId="23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0" fontId="21" fillId="23" borderId="0" xfId="0" applyFont="1" applyFill="1" applyAlignment="1">
      <alignment horizontal="left"/>
    </xf>
    <xf numFmtId="193" fontId="44" fillId="23" borderId="11" xfId="0" applyNumberFormat="1" applyFont="1" applyFill="1" applyBorder="1" applyAlignment="1">
      <alignment horizontal="right"/>
    </xf>
    <xf numFmtId="0" fontId="9" fillId="23" borderId="0" xfId="0" applyFont="1" applyFill="1" applyAlignment="1">
      <alignment horizontal="right"/>
    </xf>
    <xf numFmtId="193" fontId="0" fillId="0" borderId="0" xfId="0" applyNumberFormat="1" applyFill="1" applyBorder="1" applyAlignment="1">
      <alignment horizontal="right" vertical="center"/>
    </xf>
    <xf numFmtId="0" fontId="24" fillId="23" borderId="0" xfId="0" applyFont="1" applyFill="1" applyBorder="1" applyAlignment="1">
      <alignment/>
    </xf>
    <xf numFmtId="0" fontId="25" fillId="23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11" xfId="124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193" fontId="11" fillId="0" borderId="11" xfId="130" applyNumberFormat="1" applyFont="1" applyFill="1" applyBorder="1" applyAlignment="1">
      <alignment horizontal="right" vertical="center"/>
      <protection/>
    </xf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93" fontId="8" fillId="0" borderId="11" xfId="124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1" fontId="11" fillId="23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top"/>
    </xf>
    <xf numFmtId="0" fontId="13" fillId="23" borderId="11" xfId="0" applyFont="1" applyFill="1" applyBorder="1" applyAlignment="1">
      <alignment horizontal="center" vertical="center"/>
    </xf>
    <xf numFmtId="193" fontId="7" fillId="23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left" vertical="center"/>
    </xf>
    <xf numFmtId="49" fontId="11" fillId="23" borderId="11" xfId="0" applyNumberFormat="1" applyFont="1" applyFill="1" applyBorder="1" applyAlignment="1">
      <alignment horizontal="center" vertical="center"/>
    </xf>
    <xf numFmtId="0" fontId="11" fillId="23" borderId="11" xfId="0" applyFont="1" applyFill="1" applyBorder="1" applyAlignment="1">
      <alignment horizontal="center" vertical="center"/>
    </xf>
    <xf numFmtId="0" fontId="11" fillId="0" borderId="11" xfId="125" applyFont="1" applyFill="1" applyBorder="1" applyAlignment="1">
      <alignment horizontal="left" vertical="center" wrapText="1"/>
      <protection/>
    </xf>
    <xf numFmtId="0" fontId="8" fillId="0" borderId="11" xfId="124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93" fontId="45" fillId="0" borderId="11" xfId="0" applyNumberFormat="1" applyFont="1" applyFill="1" applyBorder="1" applyAlignment="1">
      <alignment horizontal="right" vertical="center"/>
    </xf>
    <xf numFmtId="193" fontId="8" fillId="0" borderId="11" xfId="125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93" fontId="27" fillId="0" borderId="0" xfId="0" applyNumberFormat="1" applyFont="1" applyAlignment="1">
      <alignment wrapText="1"/>
    </xf>
    <xf numFmtId="193" fontId="22" fillId="23" borderId="0" xfId="0" applyNumberFormat="1" applyFont="1" applyFill="1" applyAlignment="1">
      <alignment/>
    </xf>
    <xf numFmtId="193" fontId="10" fillId="23" borderId="0" xfId="0" applyNumberFormat="1" applyFont="1" applyFill="1" applyAlignment="1">
      <alignment/>
    </xf>
    <xf numFmtId="193" fontId="27" fillId="0" borderId="0" xfId="0" applyNumberFormat="1" applyFont="1" applyAlignment="1">
      <alignment wrapText="1"/>
    </xf>
    <xf numFmtId="193" fontId="23" fillId="23" borderId="0" xfId="0" applyNumberFormat="1" applyFont="1" applyFill="1" applyAlignment="1">
      <alignment/>
    </xf>
    <xf numFmtId="193" fontId="21" fillId="23" borderId="0" xfId="0" applyNumberFormat="1" applyFont="1" applyFill="1" applyAlignment="1">
      <alignment/>
    </xf>
    <xf numFmtId="193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124" applyFont="1" applyFill="1" applyBorder="1" applyAlignment="1">
      <alignment horizontal="left" vertical="center" wrapText="1"/>
      <protection/>
    </xf>
    <xf numFmtId="193" fontId="8" fillId="0" borderId="11" xfId="130" applyNumberFormat="1" applyFont="1" applyFill="1" applyBorder="1" applyAlignment="1">
      <alignment horizontal="right" vertical="center"/>
      <protection/>
    </xf>
    <xf numFmtId="0" fontId="10" fillId="23" borderId="0" xfId="0" applyFont="1" applyFill="1" applyAlignment="1">
      <alignment/>
    </xf>
    <xf numFmtId="202" fontId="27" fillId="0" borderId="0" xfId="0" applyNumberFormat="1" applyFont="1" applyAlignment="1">
      <alignment wrapText="1"/>
    </xf>
    <xf numFmtId="200" fontId="0" fillId="0" borderId="0" xfId="0" applyNumberFormat="1" applyAlignment="1">
      <alignment wrapText="1"/>
    </xf>
    <xf numFmtId="193" fontId="11" fillId="0" borderId="13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0" fontId="27" fillId="23" borderId="0" xfId="0" applyFont="1" applyFill="1" applyAlignment="1">
      <alignment/>
    </xf>
    <xf numFmtId="193" fontId="0" fillId="0" borderId="0" xfId="0" applyNumberFormat="1" applyFill="1" applyAlignment="1">
      <alignment/>
    </xf>
    <xf numFmtId="200" fontId="0" fillId="0" borderId="0" xfId="0" applyNumberFormat="1" applyFont="1" applyFill="1" applyAlignment="1">
      <alignment/>
    </xf>
    <xf numFmtId="193" fontId="27" fillId="0" borderId="0" xfId="0" applyNumberFormat="1" applyFont="1" applyAlignment="1">
      <alignment horizontal="right"/>
    </xf>
    <xf numFmtId="200" fontId="0" fillId="0" borderId="0" xfId="0" applyNumberFormat="1" applyFont="1" applyAlignment="1">
      <alignment wrapText="1"/>
    </xf>
    <xf numFmtId="200" fontId="0" fillId="23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7" fillId="0" borderId="0" xfId="0" applyFont="1" applyFill="1" applyAlignment="1">
      <alignment/>
    </xf>
    <xf numFmtId="193" fontId="27" fillId="0" borderId="0" xfId="0" applyNumberFormat="1" applyFont="1" applyFill="1" applyAlignment="1">
      <alignment/>
    </xf>
    <xf numFmtId="193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 wrapText="1"/>
    </xf>
    <xf numFmtId="200" fontId="0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93" fontId="11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93" fontId="7" fillId="0" borderId="11" xfId="0" applyNumberFormat="1" applyFont="1" applyFill="1" applyBorder="1" applyAlignment="1">
      <alignment horizontal="right" vertical="center"/>
    </xf>
    <xf numFmtId="193" fontId="44" fillId="0" borderId="11" xfId="0" applyNumberFormat="1" applyFont="1" applyFill="1" applyBorder="1" applyAlignment="1">
      <alignment horizontal="right" vertical="center"/>
    </xf>
    <xf numFmtId="193" fontId="47" fillId="0" borderId="13" xfId="0" applyNumberFormat="1" applyFont="1" applyFill="1" applyBorder="1" applyAlignment="1">
      <alignment horizontal="right" vertical="center"/>
    </xf>
    <xf numFmtId="193" fontId="45" fillId="0" borderId="13" xfId="0" applyNumberFormat="1" applyFont="1" applyFill="1" applyBorder="1" applyAlignment="1">
      <alignment horizontal="right" vertical="center"/>
    </xf>
    <xf numFmtId="200" fontId="27" fillId="0" borderId="0" xfId="0" applyNumberFormat="1" applyFont="1" applyFill="1" applyAlignment="1">
      <alignment/>
    </xf>
    <xf numFmtId="200" fontId="0" fillId="23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23" borderId="11" xfId="0" applyFont="1" applyFill="1" applyBorder="1" applyAlignment="1">
      <alignment horizontal="center" vertical="center" wrapText="1"/>
    </xf>
    <xf numFmtId="0" fontId="13" fillId="23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3" fillId="23" borderId="11" xfId="0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193" fontId="11" fillId="0" borderId="11" xfId="130" applyNumberFormat="1" applyFont="1" applyFill="1" applyBorder="1" applyAlignment="1">
      <alignment horizontal="right" vertical="center"/>
      <protection/>
    </xf>
    <xf numFmtId="193" fontId="11" fillId="0" borderId="11" xfId="0" applyNumberFormat="1" applyFont="1" applyFill="1" applyBorder="1" applyAlignment="1">
      <alignment horizontal="right" vertical="center"/>
    </xf>
    <xf numFmtId="193" fontId="11" fillId="0" borderId="11" xfId="125" applyNumberFormat="1" applyFont="1" applyFill="1" applyBorder="1" applyAlignment="1">
      <alignment horizontal="right" vertical="center"/>
      <protection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2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806"/>
  <sheetViews>
    <sheetView view="pageBreakPreview" zoomScaleSheetLayoutView="100" zoomScalePageLayoutView="0" workbookViewId="0" topLeftCell="A37">
      <selection activeCell="F5" sqref="F5:F6"/>
    </sheetView>
  </sheetViews>
  <sheetFormatPr defaultColWidth="9.00390625" defaultRowHeight="12.75"/>
  <cols>
    <col min="1" max="1" width="64.125" style="72" customWidth="1"/>
    <col min="2" max="2" width="13.625" style="24" customWidth="1"/>
    <col min="3" max="10" width="15.75390625" style="24" customWidth="1"/>
    <col min="11" max="16384" width="9.125" style="24" customWidth="1"/>
  </cols>
  <sheetData>
    <row r="2" spans="1:10" ht="20.25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8" ht="15.75">
      <c r="A3" s="73"/>
      <c r="B3" s="39"/>
      <c r="C3" s="39"/>
      <c r="D3" s="39"/>
      <c r="E3" s="39"/>
      <c r="F3" s="40"/>
      <c r="G3" s="40"/>
      <c r="H3" s="43"/>
    </row>
    <row r="4" spans="1:10" ht="21.75" customHeight="1">
      <c r="A4" s="138" t="s">
        <v>12</v>
      </c>
      <c r="B4" s="139" t="s">
        <v>1</v>
      </c>
      <c r="C4" s="140" t="s">
        <v>75</v>
      </c>
      <c r="D4" s="138" t="s">
        <v>65</v>
      </c>
      <c r="E4" s="138"/>
      <c r="F4" s="138"/>
      <c r="G4" s="138"/>
      <c r="H4" s="138"/>
      <c r="I4" s="140" t="s">
        <v>77</v>
      </c>
      <c r="J4" s="140"/>
    </row>
    <row r="5" spans="1:10" ht="53.25" customHeight="1">
      <c r="A5" s="138"/>
      <c r="B5" s="139"/>
      <c r="C5" s="140"/>
      <c r="D5" s="141" t="s">
        <v>64</v>
      </c>
      <c r="E5" s="141" t="s">
        <v>74</v>
      </c>
      <c r="F5" s="141" t="s">
        <v>76</v>
      </c>
      <c r="G5" s="138" t="s">
        <v>13</v>
      </c>
      <c r="H5" s="138" t="s">
        <v>69</v>
      </c>
      <c r="I5" s="140"/>
      <c r="J5" s="140"/>
    </row>
    <row r="6" spans="1:10" ht="21.75" customHeight="1">
      <c r="A6" s="138"/>
      <c r="B6" s="139"/>
      <c r="C6" s="140"/>
      <c r="D6" s="141"/>
      <c r="E6" s="141"/>
      <c r="F6" s="141"/>
      <c r="G6" s="138"/>
      <c r="H6" s="138"/>
      <c r="I6" s="41" t="s">
        <v>59</v>
      </c>
      <c r="J6" s="62" t="s">
        <v>0</v>
      </c>
    </row>
    <row r="7" spans="1:10" s="87" customFormat="1" ht="26.25" customHeight="1">
      <c r="A7" s="124" t="s">
        <v>10</v>
      </c>
      <c r="B7" s="129"/>
      <c r="C7" s="129"/>
      <c r="D7" s="29"/>
      <c r="E7" s="29"/>
      <c r="F7" s="29"/>
      <c r="G7" s="29"/>
      <c r="H7" s="29"/>
      <c r="I7" s="130"/>
      <c r="J7" s="130"/>
    </row>
    <row r="8" spans="1:11" ht="18.75" customHeight="1">
      <c r="A8" s="68" t="s">
        <v>24</v>
      </c>
      <c r="B8" s="28">
        <v>11010000</v>
      </c>
      <c r="C8" s="36">
        <v>408524.63506</v>
      </c>
      <c r="D8" s="37">
        <v>1289815.1</v>
      </c>
      <c r="E8" s="37">
        <v>338077.3</v>
      </c>
      <c r="F8" s="37">
        <v>316612.6701800001</v>
      </c>
      <c r="G8" s="37">
        <f>F8/E8*100</f>
        <v>93.65096981666622</v>
      </c>
      <c r="H8" s="37">
        <f>F8-E8</f>
        <v>-21464.629819999915</v>
      </c>
      <c r="I8" s="37">
        <f>SUM(F8-C8)/C8*100</f>
        <v>-22.49851220514543</v>
      </c>
      <c r="J8" s="37">
        <f>F8-C8</f>
        <v>-91911.96487999993</v>
      </c>
      <c r="K8" s="107"/>
    </row>
    <row r="9" spans="1:11" ht="18.75" customHeight="1">
      <c r="A9" s="68" t="s">
        <v>25</v>
      </c>
      <c r="B9" s="28">
        <v>11020000</v>
      </c>
      <c r="C9" s="36">
        <v>52750.52062</v>
      </c>
      <c r="D9" s="37">
        <v>63219.9</v>
      </c>
      <c r="E9" s="37">
        <v>27563.95</v>
      </c>
      <c r="F9" s="37">
        <v>70870.03997000001</v>
      </c>
      <c r="G9" s="37" t="s">
        <v>82</v>
      </c>
      <c r="H9" s="37">
        <f aca="true" t="shared" si="0" ref="H9:H17">F9-E9</f>
        <v>43306.089970000015</v>
      </c>
      <c r="I9" s="37">
        <f>SUM(F9-C9)/C9*100</f>
        <v>34.34946070111414</v>
      </c>
      <c r="J9" s="37">
        <f aca="true" t="shared" si="1" ref="J9:J17">F9-C9</f>
        <v>18119.51935000001</v>
      </c>
      <c r="K9" s="107"/>
    </row>
    <row r="10" spans="1:11" ht="18.75" customHeight="1">
      <c r="A10" s="68" t="s">
        <v>26</v>
      </c>
      <c r="B10" s="28">
        <v>13020000</v>
      </c>
      <c r="C10" s="36">
        <v>16390.80539</v>
      </c>
      <c r="D10" s="37">
        <v>60975.8</v>
      </c>
      <c r="E10" s="37">
        <v>15197.7</v>
      </c>
      <c r="F10" s="37">
        <v>14447.317060000001</v>
      </c>
      <c r="G10" s="37">
        <f aca="true" t="shared" si="2" ref="G10:G15">F10/E10*100</f>
        <v>95.06252301335071</v>
      </c>
      <c r="H10" s="37">
        <f t="shared" si="0"/>
        <v>-750.3829399999995</v>
      </c>
      <c r="I10" s="37">
        <f>SUM(F10-C10)/C10*100</f>
        <v>-11.857186292906135</v>
      </c>
      <c r="J10" s="37">
        <f t="shared" si="1"/>
        <v>-1943.4883300000001</v>
      </c>
      <c r="K10" s="107"/>
    </row>
    <row r="11" spans="1:11" ht="33.75" customHeight="1">
      <c r="A11" s="68" t="s">
        <v>45</v>
      </c>
      <c r="B11" s="28">
        <v>13030000</v>
      </c>
      <c r="C11" s="36">
        <v>184.04229</v>
      </c>
      <c r="D11" s="37">
        <v>594.2</v>
      </c>
      <c r="E11" s="37">
        <v>166.6</v>
      </c>
      <c r="F11" s="37">
        <v>983.27799</v>
      </c>
      <c r="G11" s="37" t="s">
        <v>83</v>
      </c>
      <c r="H11" s="37">
        <f t="shared" si="0"/>
        <v>816.67799</v>
      </c>
      <c r="I11" s="37" t="s">
        <v>86</v>
      </c>
      <c r="J11" s="37">
        <f t="shared" si="1"/>
        <v>799.2357000000001</v>
      </c>
      <c r="K11" s="107"/>
    </row>
    <row r="12" spans="1:11" ht="18.75" customHeight="1">
      <c r="A12" s="102" t="s">
        <v>57</v>
      </c>
      <c r="B12" s="28">
        <v>13070000</v>
      </c>
      <c r="C12" s="36">
        <v>78.97183</v>
      </c>
      <c r="D12" s="37">
        <v>317.1</v>
      </c>
      <c r="E12" s="37">
        <v>79</v>
      </c>
      <c r="F12" s="37">
        <v>84.77923</v>
      </c>
      <c r="G12" s="37">
        <f t="shared" si="2"/>
        <v>107.31548101265822</v>
      </c>
      <c r="H12" s="37">
        <f t="shared" si="0"/>
        <v>5.779229999999998</v>
      </c>
      <c r="I12" s="37">
        <f>SUM(F12-C12)/C12*100</f>
        <v>7.353761461523686</v>
      </c>
      <c r="J12" s="37">
        <f t="shared" si="1"/>
        <v>5.807400000000001</v>
      </c>
      <c r="K12" s="107"/>
    </row>
    <row r="13" spans="1:11" ht="78.75">
      <c r="A13" s="102" t="s">
        <v>63</v>
      </c>
      <c r="B13" s="28">
        <v>21010000</v>
      </c>
      <c r="C13" s="36">
        <v>46.021</v>
      </c>
      <c r="D13" s="37">
        <v>307.1</v>
      </c>
      <c r="E13" s="37">
        <v>46</v>
      </c>
      <c r="F13" s="37">
        <v>279.116</v>
      </c>
      <c r="G13" s="37" t="s">
        <v>84</v>
      </c>
      <c r="H13" s="37">
        <f t="shared" si="0"/>
        <v>233.11599999999999</v>
      </c>
      <c r="I13" s="37" t="s">
        <v>84</v>
      </c>
      <c r="J13" s="37">
        <f t="shared" si="1"/>
        <v>233.09499999999997</v>
      </c>
      <c r="K13" s="107"/>
    </row>
    <row r="14" spans="1:11" ht="19.5" customHeight="1">
      <c r="A14" s="68" t="s">
        <v>14</v>
      </c>
      <c r="B14" s="28">
        <v>21080000</v>
      </c>
      <c r="C14" s="36">
        <v>3.35</v>
      </c>
      <c r="D14" s="37">
        <v>12.1</v>
      </c>
      <c r="E14" s="37">
        <v>3.2</v>
      </c>
      <c r="F14" s="37">
        <v>1.42</v>
      </c>
      <c r="G14" s="37">
        <f t="shared" si="2"/>
        <v>44.375</v>
      </c>
      <c r="H14" s="37">
        <f t="shared" si="0"/>
        <v>-1.7800000000000002</v>
      </c>
      <c r="I14" s="37">
        <f>SUM(F14-C14)/C14*100</f>
        <v>-57.61194029850747</v>
      </c>
      <c r="J14" s="37">
        <v>-2</v>
      </c>
      <c r="K14" s="107"/>
    </row>
    <row r="15" spans="1:11" ht="33.75" customHeight="1">
      <c r="A15" s="68" t="s">
        <v>22</v>
      </c>
      <c r="B15" s="28">
        <v>22000000</v>
      </c>
      <c r="C15" s="36">
        <v>7925.16531</v>
      </c>
      <c r="D15" s="37">
        <v>33324.1</v>
      </c>
      <c r="E15" s="37">
        <v>7242.16</v>
      </c>
      <c r="F15" s="37">
        <v>7968.88903</v>
      </c>
      <c r="G15" s="37">
        <f t="shared" si="2"/>
        <v>110.03470000662787</v>
      </c>
      <c r="H15" s="37">
        <f t="shared" si="0"/>
        <v>726.7290300000004</v>
      </c>
      <c r="I15" s="37">
        <f>SUM(F15-C15)/C15*100</f>
        <v>0.5517073561207514</v>
      </c>
      <c r="J15" s="37">
        <f t="shared" si="1"/>
        <v>43.72371999999996</v>
      </c>
      <c r="K15" s="107"/>
    </row>
    <row r="16" spans="1:11" ht="52.5" customHeight="1">
      <c r="A16" s="68" t="s">
        <v>46</v>
      </c>
      <c r="B16" s="28">
        <v>24030000</v>
      </c>
      <c r="C16" s="36">
        <v>0.1128</v>
      </c>
      <c r="D16" s="37"/>
      <c r="E16" s="37"/>
      <c r="F16" s="37"/>
      <c r="G16" s="37"/>
      <c r="H16" s="37"/>
      <c r="I16" s="37">
        <f>SUM(F16-C16)/C16*100</f>
        <v>-100</v>
      </c>
      <c r="J16" s="37">
        <f>F16-C16</f>
        <v>-0.1128</v>
      </c>
      <c r="K16" s="107"/>
    </row>
    <row r="17" spans="1:11" ht="18" customHeight="1">
      <c r="A17" s="68" t="s">
        <v>23</v>
      </c>
      <c r="B17" s="28">
        <v>24060000</v>
      </c>
      <c r="C17" s="36">
        <v>402.36582</v>
      </c>
      <c r="D17" s="37">
        <v>21.6</v>
      </c>
      <c r="E17" s="37">
        <v>5.4</v>
      </c>
      <c r="F17" s="37">
        <v>1553.26158</v>
      </c>
      <c r="G17" s="37" t="s">
        <v>85</v>
      </c>
      <c r="H17" s="37">
        <f t="shared" si="0"/>
        <v>1547.86158</v>
      </c>
      <c r="I17" s="37" t="s">
        <v>87</v>
      </c>
      <c r="J17" s="37">
        <f t="shared" si="1"/>
        <v>1150.89576</v>
      </c>
      <c r="K17" s="107"/>
    </row>
    <row r="18" spans="1:11" ht="22.5" customHeight="1">
      <c r="A18" s="69" t="s">
        <v>2</v>
      </c>
      <c r="B18" s="29">
        <v>90010100</v>
      </c>
      <c r="C18" s="42">
        <f>SUM(C8:C17)</f>
        <v>486305.99012000003</v>
      </c>
      <c r="D18" s="42">
        <f>SUM(D8:D17)</f>
        <v>1448587.0000000005</v>
      </c>
      <c r="E18" s="42">
        <f>SUM(E8:E17)</f>
        <v>388381.31</v>
      </c>
      <c r="F18" s="42">
        <f>SUM(F8:F17)</f>
        <v>412800.77104</v>
      </c>
      <c r="G18" s="42">
        <f>F18/E18*100</f>
        <v>106.2874964400321</v>
      </c>
      <c r="H18" s="42">
        <f>F18-E18</f>
        <v>24419.461040000024</v>
      </c>
      <c r="I18" s="42">
        <f>SUM(F18-C18)/C18*100</f>
        <v>-15.115014121430418</v>
      </c>
      <c r="J18" s="42">
        <f>F18-C18</f>
        <v>-73505.21908000001</v>
      </c>
      <c r="K18" s="133"/>
    </row>
    <row r="19" spans="1:11" ht="18" customHeight="1">
      <c r="A19" s="68" t="s">
        <v>3</v>
      </c>
      <c r="B19" s="28">
        <v>40000000</v>
      </c>
      <c r="C19" s="37">
        <f>SUM(C20:C29)</f>
        <v>236776.59999999998</v>
      </c>
      <c r="D19" s="37">
        <f>SUM(D20:D29)</f>
        <v>2368153.756</v>
      </c>
      <c r="E19" s="37">
        <f>SUM(E20:E29)</f>
        <v>1158229.907</v>
      </c>
      <c r="F19" s="37">
        <f>SUM(F20:F29)</f>
        <v>1411822.0449700002</v>
      </c>
      <c r="G19" s="37">
        <f>F19/E19*100</f>
        <v>121.89480140664337</v>
      </c>
      <c r="H19" s="37">
        <f>F19-E19</f>
        <v>253592.13797000027</v>
      </c>
      <c r="I19" s="37" t="s">
        <v>88</v>
      </c>
      <c r="J19" s="37">
        <f>F19-C19</f>
        <v>1175045.44497</v>
      </c>
      <c r="K19" s="134"/>
    </row>
    <row r="20" spans="1:11" ht="18" customHeight="1">
      <c r="A20" s="68" t="s">
        <v>66</v>
      </c>
      <c r="B20" s="28">
        <v>41020100</v>
      </c>
      <c r="C20" s="37"/>
      <c r="D20" s="37">
        <v>167363.2</v>
      </c>
      <c r="E20" s="37">
        <v>41840.7</v>
      </c>
      <c r="F20" s="37">
        <v>41840.7</v>
      </c>
      <c r="G20" s="37">
        <f aca="true" t="shared" si="3" ref="G20:G28">F20/E20*100</f>
        <v>100</v>
      </c>
      <c r="H20" s="37">
        <f aca="true" t="shared" si="4" ref="H20:H28">F20-E20</f>
        <v>0</v>
      </c>
      <c r="I20" s="37"/>
      <c r="J20" s="37">
        <f>F20-C20</f>
        <v>41840.7</v>
      </c>
      <c r="K20" s="107"/>
    </row>
    <row r="21" spans="1:11" ht="53.25" customHeight="1">
      <c r="A21" s="68" t="s">
        <v>30</v>
      </c>
      <c r="B21" s="28">
        <v>41020200</v>
      </c>
      <c r="C21" s="36">
        <v>31987.5</v>
      </c>
      <c r="D21" s="37">
        <v>120691.7</v>
      </c>
      <c r="E21" s="37">
        <v>30172.8</v>
      </c>
      <c r="F21" s="37">
        <v>30172.8</v>
      </c>
      <c r="G21" s="37">
        <f t="shared" si="3"/>
        <v>100</v>
      </c>
      <c r="H21" s="37">
        <f t="shared" si="4"/>
        <v>0</v>
      </c>
      <c r="I21" s="37">
        <f aca="true" t="shared" si="5" ref="I21:I29">SUM(F21-C21)/C21*100</f>
        <v>-5.673153575615477</v>
      </c>
      <c r="J21" s="37">
        <f aca="true" t="shared" si="6" ref="J21:J29">F21-C21</f>
        <v>-1814.7000000000007</v>
      </c>
      <c r="K21" s="107"/>
    </row>
    <row r="22" spans="1:11" ht="82.5" customHeight="1">
      <c r="A22" s="68" t="s">
        <v>70</v>
      </c>
      <c r="B22" s="99">
        <v>41021300</v>
      </c>
      <c r="C22" s="36"/>
      <c r="D22" s="37">
        <v>814.268</v>
      </c>
      <c r="E22" s="37">
        <v>814.268</v>
      </c>
      <c r="F22" s="37">
        <v>814.268</v>
      </c>
      <c r="G22" s="37">
        <f t="shared" si="3"/>
        <v>100</v>
      </c>
      <c r="H22" s="37">
        <f t="shared" si="4"/>
        <v>0</v>
      </c>
      <c r="I22" s="37"/>
      <c r="J22" s="37">
        <f t="shared" si="6"/>
        <v>814.268</v>
      </c>
      <c r="K22" s="107"/>
    </row>
    <row r="23" spans="1:11" ht="82.5" customHeight="1">
      <c r="A23" s="127" t="s">
        <v>60</v>
      </c>
      <c r="B23" s="99">
        <v>41021400</v>
      </c>
      <c r="C23" s="37">
        <v>55689</v>
      </c>
      <c r="D23" s="37">
        <v>505402.4</v>
      </c>
      <c r="E23" s="37">
        <v>211637.4</v>
      </c>
      <c r="F23" s="37">
        <v>211637.4</v>
      </c>
      <c r="G23" s="37">
        <f t="shared" si="3"/>
        <v>100</v>
      </c>
      <c r="H23" s="37">
        <f t="shared" si="4"/>
        <v>0</v>
      </c>
      <c r="I23" s="37" t="s">
        <v>89</v>
      </c>
      <c r="J23" s="37">
        <f t="shared" si="6"/>
        <v>155948.4</v>
      </c>
      <c r="K23" s="107"/>
    </row>
    <row r="24" spans="1:11" ht="49.5" customHeight="1">
      <c r="A24" s="127" t="s">
        <v>96</v>
      </c>
      <c r="B24" s="99">
        <v>41032900</v>
      </c>
      <c r="C24" s="37"/>
      <c r="D24" s="37">
        <v>0</v>
      </c>
      <c r="E24" s="37">
        <v>0</v>
      </c>
      <c r="F24" s="37">
        <v>41.6</v>
      </c>
      <c r="G24" s="37"/>
      <c r="H24" s="37">
        <f>F24-E24</f>
        <v>41.6</v>
      </c>
      <c r="I24" s="37"/>
      <c r="J24" s="37">
        <f>F24-C24</f>
        <v>41.6</v>
      </c>
      <c r="K24" s="107"/>
    </row>
    <row r="25" spans="1:11" ht="48.75" customHeight="1">
      <c r="A25" s="68" t="s">
        <v>97</v>
      </c>
      <c r="B25" s="99">
        <v>41033000</v>
      </c>
      <c r="C25" s="36">
        <v>24463.2</v>
      </c>
      <c r="D25" s="37">
        <v>73753.2</v>
      </c>
      <c r="E25" s="37">
        <v>18438.3</v>
      </c>
      <c r="F25" s="37">
        <v>18438.3</v>
      </c>
      <c r="G25" s="37">
        <f t="shared" si="3"/>
        <v>100</v>
      </c>
      <c r="H25" s="37">
        <f t="shared" si="4"/>
        <v>0</v>
      </c>
      <c r="I25" s="37">
        <f t="shared" si="5"/>
        <v>-24.62842146571177</v>
      </c>
      <c r="J25" s="37">
        <f t="shared" si="6"/>
        <v>-6024.9000000000015</v>
      </c>
      <c r="K25" s="107"/>
    </row>
    <row r="26" spans="1:11" ht="18.75" customHeight="1">
      <c r="A26" s="68" t="s">
        <v>27</v>
      </c>
      <c r="B26" s="99">
        <v>41033900</v>
      </c>
      <c r="C26" s="36">
        <v>117712.9</v>
      </c>
      <c r="D26" s="36">
        <f>589883.9</f>
        <v>589883.9</v>
      </c>
      <c r="E26" s="36">
        <f>131619.2</f>
        <v>131619.2</v>
      </c>
      <c r="F26" s="37">
        <v>132085.9</v>
      </c>
      <c r="G26" s="37">
        <f>F26/E26*100</f>
        <v>100.35458352580777</v>
      </c>
      <c r="H26" s="37">
        <f t="shared" si="4"/>
        <v>466.69999999998254</v>
      </c>
      <c r="I26" s="37">
        <f>SUM(F26-C26)/C26*100</f>
        <v>12.210216552306502</v>
      </c>
      <c r="J26" s="37">
        <f t="shared" si="6"/>
        <v>14373</v>
      </c>
      <c r="K26" s="107"/>
    </row>
    <row r="27" spans="1:11" ht="48.75" customHeight="1">
      <c r="A27" s="68" t="s">
        <v>42</v>
      </c>
      <c r="B27" s="99">
        <v>41035400</v>
      </c>
      <c r="C27" s="36">
        <v>3924</v>
      </c>
      <c r="D27" s="37"/>
      <c r="E27" s="37"/>
      <c r="F27" s="37"/>
      <c r="G27" s="37"/>
      <c r="H27" s="37"/>
      <c r="I27" s="37">
        <f t="shared" si="5"/>
        <v>-100</v>
      </c>
      <c r="J27" s="37">
        <f t="shared" si="6"/>
        <v>-3924</v>
      </c>
      <c r="K27" s="107"/>
    </row>
    <row r="28" spans="1:11" ht="18.75" customHeight="1">
      <c r="A28" s="68" t="s">
        <v>71</v>
      </c>
      <c r="B28" s="99">
        <v>41040400</v>
      </c>
      <c r="C28" s="36"/>
      <c r="D28" s="37">
        <v>910245.088</v>
      </c>
      <c r="E28" s="37">
        <v>723707.239</v>
      </c>
      <c r="F28" s="37">
        <v>976791.07697</v>
      </c>
      <c r="G28" s="37">
        <f t="shared" si="3"/>
        <v>134.97047208201275</v>
      </c>
      <c r="H28" s="37">
        <f t="shared" si="4"/>
        <v>253083.8379700001</v>
      </c>
      <c r="I28" s="37"/>
      <c r="J28" s="37">
        <f t="shared" si="6"/>
        <v>976791.07697</v>
      </c>
      <c r="K28" s="107"/>
    </row>
    <row r="29" spans="1:11" ht="18.75" customHeight="1">
      <c r="A29" s="102" t="s">
        <v>50</v>
      </c>
      <c r="B29" s="28">
        <v>41053900</v>
      </c>
      <c r="C29" s="37">
        <v>3000</v>
      </c>
      <c r="D29" s="37"/>
      <c r="E29" s="37"/>
      <c r="F29" s="37"/>
      <c r="G29" s="37"/>
      <c r="H29" s="37"/>
      <c r="I29" s="37">
        <f t="shared" si="5"/>
        <v>-100</v>
      </c>
      <c r="J29" s="37">
        <f t="shared" si="6"/>
        <v>-3000</v>
      </c>
      <c r="K29" s="107"/>
    </row>
    <row r="30" spans="1:11" ht="22.5" customHeight="1">
      <c r="A30" s="69" t="s">
        <v>11</v>
      </c>
      <c r="B30" s="29">
        <v>90010300</v>
      </c>
      <c r="C30" s="42">
        <f>SUM(C18,C19)</f>
        <v>723082.5901200001</v>
      </c>
      <c r="D30" s="42">
        <f>SUM(D18,D19)</f>
        <v>3816740.7560000005</v>
      </c>
      <c r="E30" s="42">
        <f>SUM(E18,E19)</f>
        <v>1546611.217</v>
      </c>
      <c r="F30" s="42">
        <f>SUM(F18,F19)</f>
        <v>1824622.8160100002</v>
      </c>
      <c r="G30" s="42">
        <f>F30/E30*100</f>
        <v>117.97553230922935</v>
      </c>
      <c r="H30" s="42">
        <f>SUM(H18,H19)</f>
        <v>278011.5990100003</v>
      </c>
      <c r="I30" s="42">
        <f>SUM(F30-C30)/C30*100</f>
        <v>152.33947559257274</v>
      </c>
      <c r="J30" s="42">
        <f>F30-C30</f>
        <v>1101540.2258900001</v>
      </c>
      <c r="K30" s="107"/>
    </row>
    <row r="31" spans="2:10" ht="12.75">
      <c r="B31" s="87"/>
      <c r="D31" s="25"/>
      <c r="E31" s="25"/>
      <c r="F31" s="25"/>
      <c r="G31" s="25"/>
      <c r="H31" s="25"/>
      <c r="I31" s="26"/>
      <c r="J31" s="44"/>
    </row>
    <row r="32" ht="12.75">
      <c r="J32" s="44"/>
    </row>
    <row r="33" ht="12.75">
      <c r="J33" s="44"/>
    </row>
    <row r="34" ht="12.75">
      <c r="J34" s="44"/>
    </row>
    <row r="35" ht="12.75">
      <c r="J35" s="44"/>
    </row>
    <row r="36" ht="12.75">
      <c r="J36" s="44"/>
    </row>
    <row r="37" ht="12.75">
      <c r="J37" s="44"/>
    </row>
    <row r="38" ht="12.75">
      <c r="J38" s="44"/>
    </row>
    <row r="39" ht="12.75">
      <c r="J39" s="44"/>
    </row>
    <row r="40" ht="12.75">
      <c r="J40" s="44"/>
    </row>
    <row r="41" ht="12.75">
      <c r="J41" s="44"/>
    </row>
    <row r="42" ht="12.75">
      <c r="J42" s="44"/>
    </row>
    <row r="43" ht="12.75">
      <c r="J43" s="44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  <row r="49" ht="12.75">
      <c r="J49" s="44"/>
    </row>
    <row r="50" ht="12.75">
      <c r="J50" s="44"/>
    </row>
    <row r="51" ht="12.75">
      <c r="J51" s="44"/>
    </row>
    <row r="52" ht="12.75">
      <c r="J52" s="44"/>
    </row>
    <row r="53" ht="12.75">
      <c r="J53" s="44"/>
    </row>
    <row r="54" ht="12.75">
      <c r="J54" s="44"/>
    </row>
    <row r="55" ht="12.75">
      <c r="J55" s="44"/>
    </row>
    <row r="56" ht="12.75">
      <c r="J56" s="44"/>
    </row>
    <row r="57" ht="12.75">
      <c r="J57" s="44"/>
    </row>
    <row r="58" ht="12.75">
      <c r="J58" s="44"/>
    </row>
    <row r="59" ht="12.75">
      <c r="J59" s="44"/>
    </row>
    <row r="60" ht="12.75">
      <c r="J60" s="44"/>
    </row>
    <row r="61" ht="12.75">
      <c r="J61" s="44"/>
    </row>
    <row r="62" ht="12.75">
      <c r="J62" s="44"/>
    </row>
    <row r="63" ht="12.75">
      <c r="J63" s="44"/>
    </row>
    <row r="64" ht="12.75">
      <c r="J64" s="44"/>
    </row>
    <row r="65" ht="12.75">
      <c r="J65" s="44"/>
    </row>
    <row r="66" ht="12.75">
      <c r="J66" s="44"/>
    </row>
    <row r="67" ht="12.75">
      <c r="J67" s="44"/>
    </row>
    <row r="68" ht="12.75">
      <c r="J68" s="44"/>
    </row>
    <row r="69" ht="12.75">
      <c r="J69" s="44"/>
    </row>
    <row r="70" ht="12.75">
      <c r="J70" s="44"/>
    </row>
    <row r="71" ht="12.75">
      <c r="J71" s="44"/>
    </row>
    <row r="72" ht="12.75">
      <c r="J72" s="44"/>
    </row>
    <row r="73" ht="12.75">
      <c r="J73" s="44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  <row r="341" ht="12.75">
      <c r="J341" s="44"/>
    </row>
    <row r="342" ht="12.75">
      <c r="J342" s="44"/>
    </row>
    <row r="343" ht="12.75">
      <c r="J343" s="44"/>
    </row>
    <row r="344" ht="12.75">
      <c r="J344" s="44"/>
    </row>
    <row r="345" ht="12.75">
      <c r="J345" s="44"/>
    </row>
    <row r="346" ht="12.75">
      <c r="J346" s="44"/>
    </row>
    <row r="347" ht="12.75">
      <c r="J347" s="44"/>
    </row>
    <row r="348" ht="12.75">
      <c r="J348" s="44"/>
    </row>
    <row r="349" ht="12.75">
      <c r="J349" s="44"/>
    </row>
    <row r="350" ht="12.75">
      <c r="J350" s="44"/>
    </row>
    <row r="351" ht="12.75">
      <c r="J351" s="44"/>
    </row>
    <row r="352" ht="12.75">
      <c r="J352" s="44"/>
    </row>
    <row r="353" ht="12.75">
      <c r="J353" s="44"/>
    </row>
    <row r="354" ht="12.75">
      <c r="J354" s="44"/>
    </row>
    <row r="355" ht="12.75">
      <c r="J355" s="44"/>
    </row>
    <row r="356" ht="12.75">
      <c r="J356" s="44"/>
    </row>
    <row r="357" ht="12.75">
      <c r="J357" s="44"/>
    </row>
    <row r="358" ht="12.75">
      <c r="J358" s="44"/>
    </row>
    <row r="359" ht="12.75">
      <c r="J359" s="44"/>
    </row>
    <row r="360" ht="12.75">
      <c r="J360" s="44"/>
    </row>
    <row r="361" ht="12.75">
      <c r="J361" s="44"/>
    </row>
    <row r="362" ht="12.75">
      <c r="J362" s="44"/>
    </row>
    <row r="363" ht="12.75">
      <c r="J363" s="44"/>
    </row>
    <row r="364" ht="12.75">
      <c r="J364" s="44"/>
    </row>
    <row r="365" ht="12.75">
      <c r="J365" s="44"/>
    </row>
    <row r="366" ht="12.75">
      <c r="J366" s="44"/>
    </row>
    <row r="367" ht="12.75">
      <c r="J367" s="44"/>
    </row>
    <row r="368" ht="12.75">
      <c r="J368" s="44"/>
    </row>
    <row r="369" ht="12.75">
      <c r="J369" s="44"/>
    </row>
    <row r="370" ht="12.75">
      <c r="J370" s="44"/>
    </row>
    <row r="371" ht="12.75">
      <c r="J371" s="44"/>
    </row>
    <row r="372" ht="12.75">
      <c r="J372" s="44"/>
    </row>
    <row r="373" ht="12.75">
      <c r="J373" s="44"/>
    </row>
    <row r="374" ht="12.75">
      <c r="J374" s="44"/>
    </row>
    <row r="375" ht="12.75">
      <c r="J375" s="44"/>
    </row>
    <row r="376" ht="12.75">
      <c r="J376" s="44"/>
    </row>
    <row r="377" ht="12.75">
      <c r="J377" s="44"/>
    </row>
    <row r="378" ht="12.75">
      <c r="J378" s="44"/>
    </row>
    <row r="379" ht="12.75">
      <c r="J379" s="44"/>
    </row>
    <row r="380" ht="12.75">
      <c r="J380" s="44"/>
    </row>
    <row r="381" ht="12.75">
      <c r="J381" s="44"/>
    </row>
    <row r="382" ht="12.75">
      <c r="J382" s="44"/>
    </row>
    <row r="383" ht="12.75">
      <c r="J383" s="44"/>
    </row>
    <row r="384" ht="12.75">
      <c r="J384" s="44"/>
    </row>
    <row r="385" ht="12.75">
      <c r="J385" s="44"/>
    </row>
    <row r="386" ht="12.75">
      <c r="J386" s="44"/>
    </row>
    <row r="387" ht="12.75">
      <c r="J387" s="44"/>
    </row>
    <row r="388" ht="12.75">
      <c r="J388" s="44"/>
    </row>
    <row r="389" ht="12.75">
      <c r="J389" s="44"/>
    </row>
    <row r="390" ht="12.75">
      <c r="J390" s="44"/>
    </row>
    <row r="391" ht="12.75">
      <c r="J391" s="44"/>
    </row>
    <row r="392" ht="12.75">
      <c r="J392" s="44"/>
    </row>
    <row r="393" ht="12.75">
      <c r="J393" s="44"/>
    </row>
    <row r="394" ht="12.75">
      <c r="J394" s="44"/>
    </row>
    <row r="395" ht="12.75">
      <c r="J395" s="44"/>
    </row>
    <row r="396" ht="12.75">
      <c r="J396" s="44"/>
    </row>
    <row r="397" ht="12.75">
      <c r="J397" s="44"/>
    </row>
    <row r="398" ht="12.75">
      <c r="J398" s="44"/>
    </row>
    <row r="399" ht="12.75">
      <c r="J399" s="44"/>
    </row>
    <row r="400" ht="12.75">
      <c r="J400" s="44"/>
    </row>
    <row r="401" ht="12.75">
      <c r="J401" s="44"/>
    </row>
    <row r="402" ht="12.75">
      <c r="J402" s="44"/>
    </row>
    <row r="403" ht="12.75">
      <c r="J403" s="44"/>
    </row>
    <row r="404" ht="12.75">
      <c r="J404" s="44"/>
    </row>
    <row r="405" ht="12.75">
      <c r="J405" s="44"/>
    </row>
    <row r="406" ht="12.75">
      <c r="J406" s="44"/>
    </row>
    <row r="407" ht="12.75">
      <c r="J407" s="44"/>
    </row>
    <row r="408" ht="12.75">
      <c r="J408" s="44"/>
    </row>
    <row r="409" ht="12.75">
      <c r="J409" s="44"/>
    </row>
    <row r="410" ht="12.75">
      <c r="J410" s="44"/>
    </row>
    <row r="411" ht="12.75">
      <c r="J411" s="44"/>
    </row>
    <row r="412" ht="12.75">
      <c r="J412" s="44"/>
    </row>
    <row r="413" ht="12.75">
      <c r="J413" s="44"/>
    </row>
    <row r="414" ht="12.75">
      <c r="J414" s="44"/>
    </row>
    <row r="415" ht="12.75">
      <c r="J415" s="44"/>
    </row>
    <row r="416" ht="12.75">
      <c r="J416" s="44"/>
    </row>
    <row r="417" ht="12.75">
      <c r="J417" s="44"/>
    </row>
    <row r="418" ht="12.75">
      <c r="J418" s="44"/>
    </row>
    <row r="419" ht="12.75">
      <c r="J419" s="44"/>
    </row>
    <row r="420" ht="12.75">
      <c r="J420" s="44"/>
    </row>
    <row r="421" ht="12.75">
      <c r="J421" s="44"/>
    </row>
    <row r="422" ht="12.75">
      <c r="J422" s="44"/>
    </row>
    <row r="423" ht="12.75">
      <c r="J423" s="44"/>
    </row>
    <row r="424" ht="12.75">
      <c r="J424" s="44"/>
    </row>
    <row r="425" ht="12.75">
      <c r="J425" s="44"/>
    </row>
    <row r="426" ht="12.75">
      <c r="J426" s="44"/>
    </row>
    <row r="427" ht="12.75">
      <c r="J427" s="44"/>
    </row>
    <row r="428" ht="12.75">
      <c r="J428" s="44"/>
    </row>
    <row r="429" ht="12.75">
      <c r="J429" s="44"/>
    </row>
    <row r="430" ht="12.75">
      <c r="J430" s="44"/>
    </row>
    <row r="431" ht="12.75">
      <c r="J431" s="44"/>
    </row>
    <row r="432" ht="12.75">
      <c r="J432" s="44"/>
    </row>
    <row r="433" ht="12.75">
      <c r="J433" s="44"/>
    </row>
    <row r="434" ht="12.75">
      <c r="J434" s="44"/>
    </row>
    <row r="435" ht="12.75">
      <c r="J435" s="44"/>
    </row>
    <row r="436" ht="12.75">
      <c r="J436" s="44"/>
    </row>
    <row r="437" ht="12.75">
      <c r="J437" s="44"/>
    </row>
    <row r="438" ht="12.75">
      <c r="J438" s="44"/>
    </row>
    <row r="439" ht="12.75">
      <c r="J439" s="44"/>
    </row>
    <row r="440" ht="12.75">
      <c r="J440" s="44"/>
    </row>
    <row r="441" ht="12.75">
      <c r="J441" s="44"/>
    </row>
    <row r="442" ht="12.75">
      <c r="J442" s="44"/>
    </row>
    <row r="443" ht="12.75">
      <c r="J443" s="44"/>
    </row>
    <row r="444" ht="12.75">
      <c r="J444" s="44"/>
    </row>
    <row r="445" ht="12.75">
      <c r="J445" s="44"/>
    </row>
    <row r="446" ht="12.75">
      <c r="J446" s="44"/>
    </row>
    <row r="447" ht="12.75">
      <c r="J447" s="44"/>
    </row>
    <row r="448" ht="12.75">
      <c r="J448" s="44"/>
    </row>
    <row r="449" ht="12.75">
      <c r="J449" s="44"/>
    </row>
    <row r="450" ht="12.75">
      <c r="J450" s="44"/>
    </row>
    <row r="451" ht="12.75">
      <c r="J451" s="44"/>
    </row>
    <row r="452" ht="12.75">
      <c r="J452" s="44"/>
    </row>
    <row r="453" ht="12.75">
      <c r="J453" s="44"/>
    </row>
    <row r="454" ht="12.75">
      <c r="J454" s="44"/>
    </row>
    <row r="455" ht="12.75">
      <c r="J455" s="44"/>
    </row>
    <row r="456" ht="12.75">
      <c r="J456" s="44"/>
    </row>
    <row r="457" ht="12.75">
      <c r="J457" s="44"/>
    </row>
    <row r="458" ht="12.75">
      <c r="J458" s="44"/>
    </row>
    <row r="459" ht="12.75">
      <c r="J459" s="44"/>
    </row>
    <row r="460" ht="12.75">
      <c r="J460" s="44"/>
    </row>
    <row r="461" ht="12.75">
      <c r="J461" s="44"/>
    </row>
    <row r="462" ht="12.75">
      <c r="J462" s="44"/>
    </row>
    <row r="463" ht="12.75">
      <c r="J463" s="44"/>
    </row>
    <row r="464" ht="12.75">
      <c r="J464" s="44"/>
    </row>
    <row r="465" ht="12.75">
      <c r="J465" s="44"/>
    </row>
    <row r="466" ht="12.75">
      <c r="J466" s="44"/>
    </row>
    <row r="467" ht="12.75">
      <c r="J467" s="44"/>
    </row>
    <row r="468" ht="12.75">
      <c r="J468" s="44"/>
    </row>
    <row r="469" ht="12.75">
      <c r="J469" s="44"/>
    </row>
    <row r="470" ht="12.75">
      <c r="J470" s="44"/>
    </row>
    <row r="471" ht="12.75">
      <c r="J471" s="44"/>
    </row>
    <row r="472" ht="12.75">
      <c r="J472" s="44"/>
    </row>
    <row r="473" ht="12.75">
      <c r="J473" s="44"/>
    </row>
    <row r="474" ht="12.75">
      <c r="J474" s="44"/>
    </row>
    <row r="475" ht="12.75">
      <c r="J475" s="44"/>
    </row>
    <row r="476" ht="12.75">
      <c r="J476" s="44"/>
    </row>
    <row r="477" ht="12.75">
      <c r="J477" s="44"/>
    </row>
    <row r="478" ht="12.75">
      <c r="J478" s="44"/>
    </row>
    <row r="479" ht="12.75">
      <c r="J479" s="44"/>
    </row>
    <row r="480" ht="12.75">
      <c r="J480" s="44"/>
    </row>
    <row r="481" ht="12.75">
      <c r="J481" s="44"/>
    </row>
    <row r="482" ht="12.75">
      <c r="J482" s="44"/>
    </row>
    <row r="483" ht="12.75">
      <c r="J483" s="44"/>
    </row>
    <row r="484" ht="12.75">
      <c r="J484" s="44"/>
    </row>
    <row r="485" ht="12.75">
      <c r="J485" s="44"/>
    </row>
    <row r="486" ht="12.75">
      <c r="J486" s="44"/>
    </row>
    <row r="487" ht="12.75">
      <c r="J487" s="44"/>
    </row>
    <row r="488" ht="12.75">
      <c r="J488" s="44"/>
    </row>
    <row r="489" ht="12.75">
      <c r="J489" s="44"/>
    </row>
    <row r="490" ht="12.75">
      <c r="J490" s="44"/>
    </row>
    <row r="491" ht="12.75">
      <c r="J491" s="44"/>
    </row>
    <row r="492" ht="12.75">
      <c r="J492" s="44"/>
    </row>
    <row r="493" ht="12.75">
      <c r="J493" s="44"/>
    </row>
    <row r="494" ht="12.75">
      <c r="J494" s="44"/>
    </row>
    <row r="495" ht="12.75">
      <c r="J495" s="44"/>
    </row>
    <row r="496" ht="12.75">
      <c r="J496" s="44"/>
    </row>
    <row r="497" ht="12.75">
      <c r="J497" s="44"/>
    </row>
    <row r="498" ht="12.75">
      <c r="J498" s="44"/>
    </row>
    <row r="499" ht="12.75">
      <c r="J499" s="44"/>
    </row>
    <row r="500" ht="12.75">
      <c r="J500" s="44"/>
    </row>
    <row r="501" ht="12.75">
      <c r="J501" s="44"/>
    </row>
    <row r="502" ht="12.75">
      <c r="J502" s="44"/>
    </row>
    <row r="503" ht="12.75">
      <c r="J503" s="44"/>
    </row>
    <row r="504" ht="12.75">
      <c r="J504" s="44"/>
    </row>
    <row r="505" ht="12.75">
      <c r="J505" s="44"/>
    </row>
    <row r="506" ht="12.75">
      <c r="J506" s="44"/>
    </row>
    <row r="507" ht="12.75">
      <c r="J507" s="44"/>
    </row>
    <row r="508" ht="12.75">
      <c r="J508" s="44"/>
    </row>
    <row r="509" ht="12.75">
      <c r="J509" s="44"/>
    </row>
    <row r="510" ht="12.75">
      <c r="J510" s="44"/>
    </row>
    <row r="511" ht="12.75">
      <c r="J511" s="44"/>
    </row>
    <row r="512" ht="12.75">
      <c r="J512" s="44"/>
    </row>
    <row r="513" ht="12.75">
      <c r="J513" s="44"/>
    </row>
    <row r="514" ht="12.75">
      <c r="J514" s="44"/>
    </row>
    <row r="515" ht="12.75">
      <c r="J515" s="44"/>
    </row>
    <row r="516" ht="12.75">
      <c r="J516" s="44"/>
    </row>
    <row r="517" ht="12.75">
      <c r="J517" s="44"/>
    </row>
    <row r="518" ht="12.75">
      <c r="J518" s="44"/>
    </row>
    <row r="519" ht="12.75">
      <c r="J519" s="44"/>
    </row>
    <row r="520" ht="12.75">
      <c r="J520" s="44"/>
    </row>
    <row r="521" ht="12.75">
      <c r="J521" s="44"/>
    </row>
    <row r="522" ht="12.75">
      <c r="J522" s="44"/>
    </row>
    <row r="523" ht="12.75">
      <c r="J523" s="44"/>
    </row>
    <row r="524" ht="12.75">
      <c r="J524" s="44"/>
    </row>
    <row r="525" ht="12.75">
      <c r="J525" s="44"/>
    </row>
    <row r="526" ht="12.75">
      <c r="J526" s="44"/>
    </row>
    <row r="527" ht="12.75">
      <c r="J527" s="44"/>
    </row>
    <row r="528" ht="12.75">
      <c r="J528" s="44"/>
    </row>
    <row r="529" ht="12.75">
      <c r="J529" s="44"/>
    </row>
    <row r="530" ht="12.75">
      <c r="J530" s="44"/>
    </row>
    <row r="531" ht="12.75">
      <c r="J531" s="44"/>
    </row>
    <row r="532" ht="12.75">
      <c r="J532" s="44"/>
    </row>
    <row r="533" ht="12.75">
      <c r="J533" s="44"/>
    </row>
    <row r="534" ht="12.75">
      <c r="J534" s="44"/>
    </row>
    <row r="535" ht="12.75">
      <c r="J535" s="44"/>
    </row>
    <row r="536" ht="12.75">
      <c r="J536" s="44"/>
    </row>
    <row r="537" ht="12.75">
      <c r="J537" s="44"/>
    </row>
    <row r="538" ht="12.75">
      <c r="J538" s="44"/>
    </row>
    <row r="539" ht="12.75">
      <c r="J539" s="44"/>
    </row>
    <row r="540" ht="12.75">
      <c r="J540" s="44"/>
    </row>
    <row r="541" ht="12.75">
      <c r="J541" s="44"/>
    </row>
    <row r="542" ht="12.75">
      <c r="J542" s="44"/>
    </row>
    <row r="543" ht="12.75">
      <c r="J543" s="44"/>
    </row>
    <row r="544" ht="12.75">
      <c r="J544" s="44"/>
    </row>
    <row r="545" ht="12.75">
      <c r="J545" s="44"/>
    </row>
    <row r="546" ht="12.75">
      <c r="J546" s="44"/>
    </row>
    <row r="547" ht="12.75">
      <c r="J547" s="44"/>
    </row>
    <row r="548" ht="12.75">
      <c r="J548" s="44"/>
    </row>
    <row r="549" ht="12.75">
      <c r="J549" s="44"/>
    </row>
    <row r="550" ht="12.75">
      <c r="J550" s="44"/>
    </row>
    <row r="551" ht="12.75">
      <c r="J551" s="44"/>
    </row>
    <row r="552" ht="12.75">
      <c r="J552" s="44"/>
    </row>
    <row r="553" ht="12.75">
      <c r="J553" s="44"/>
    </row>
    <row r="554" ht="12.75">
      <c r="J554" s="44"/>
    </row>
    <row r="555" ht="12.75">
      <c r="J555" s="44"/>
    </row>
    <row r="556" ht="12.75">
      <c r="J556" s="44"/>
    </row>
    <row r="557" ht="12.75">
      <c r="J557" s="44"/>
    </row>
    <row r="558" ht="12.75">
      <c r="J558" s="44"/>
    </row>
    <row r="559" ht="12.75">
      <c r="J559" s="44"/>
    </row>
    <row r="560" ht="12.75">
      <c r="J560" s="44"/>
    </row>
    <row r="561" ht="12.75">
      <c r="J561" s="44"/>
    </row>
    <row r="562" ht="12.75">
      <c r="J562" s="44"/>
    </row>
    <row r="563" ht="12.75">
      <c r="J563" s="44"/>
    </row>
    <row r="564" ht="12.75">
      <c r="J564" s="44"/>
    </row>
    <row r="565" ht="12.75">
      <c r="J565" s="44"/>
    </row>
    <row r="566" ht="12.75">
      <c r="J566" s="44"/>
    </row>
    <row r="567" ht="12.75">
      <c r="J567" s="44"/>
    </row>
    <row r="568" ht="12.75">
      <c r="J568" s="44"/>
    </row>
    <row r="569" ht="12.75">
      <c r="J569" s="44"/>
    </row>
    <row r="570" ht="12.75">
      <c r="J570" s="44"/>
    </row>
    <row r="571" ht="12.75">
      <c r="J571" s="44"/>
    </row>
    <row r="572" ht="12.75">
      <c r="J572" s="44"/>
    </row>
    <row r="573" ht="12.75">
      <c r="J573" s="44"/>
    </row>
    <row r="574" ht="12.75">
      <c r="J574" s="44"/>
    </row>
    <row r="575" ht="12.75">
      <c r="J575" s="44"/>
    </row>
    <row r="576" ht="12.75">
      <c r="J576" s="44"/>
    </row>
    <row r="577" ht="12.75">
      <c r="J577" s="44"/>
    </row>
    <row r="578" ht="12.75">
      <c r="J578" s="44"/>
    </row>
    <row r="579" ht="12.75">
      <c r="J579" s="44"/>
    </row>
    <row r="580" ht="12.75">
      <c r="J580" s="44"/>
    </row>
    <row r="581" ht="12.75">
      <c r="J581" s="44"/>
    </row>
    <row r="582" ht="12.75">
      <c r="J582" s="44"/>
    </row>
    <row r="583" ht="12.75">
      <c r="J583" s="44"/>
    </row>
    <row r="584" ht="12.75">
      <c r="J584" s="44"/>
    </row>
    <row r="585" ht="12.75">
      <c r="J585" s="44"/>
    </row>
    <row r="586" ht="12.75">
      <c r="J586" s="44"/>
    </row>
    <row r="587" ht="12.75">
      <c r="J587" s="44"/>
    </row>
    <row r="588" ht="12.75">
      <c r="J588" s="44"/>
    </row>
    <row r="589" ht="12.75">
      <c r="J589" s="44"/>
    </row>
    <row r="590" ht="12.75">
      <c r="J590" s="44"/>
    </row>
    <row r="591" ht="12.75">
      <c r="J591" s="44"/>
    </row>
    <row r="592" ht="12.75">
      <c r="J592" s="44"/>
    </row>
    <row r="593" ht="12.75">
      <c r="J593" s="44"/>
    </row>
    <row r="594" ht="12.75">
      <c r="J594" s="44"/>
    </row>
    <row r="595" ht="12.75">
      <c r="J595" s="44"/>
    </row>
    <row r="596" ht="12.75">
      <c r="J596" s="44"/>
    </row>
    <row r="597" ht="12.75">
      <c r="J597" s="44"/>
    </row>
    <row r="598" ht="12.75">
      <c r="J598" s="44"/>
    </row>
    <row r="599" ht="12.75">
      <c r="J599" s="44"/>
    </row>
    <row r="600" ht="12.75">
      <c r="J600" s="44"/>
    </row>
    <row r="601" ht="12.75">
      <c r="J601" s="44"/>
    </row>
    <row r="602" ht="12.75">
      <c r="J602" s="44"/>
    </row>
    <row r="603" ht="12.75">
      <c r="J603" s="44"/>
    </row>
    <row r="604" ht="12.75">
      <c r="J604" s="44"/>
    </row>
    <row r="605" ht="12.75">
      <c r="J605" s="44"/>
    </row>
    <row r="606" ht="12.75">
      <c r="J606" s="44"/>
    </row>
    <row r="607" ht="12.75">
      <c r="J607" s="44"/>
    </row>
    <row r="608" ht="12.75">
      <c r="J608" s="44"/>
    </row>
    <row r="609" ht="12.75">
      <c r="J609" s="44"/>
    </row>
    <row r="610" ht="12.75">
      <c r="J610" s="44"/>
    </row>
    <row r="611" ht="12.75">
      <c r="J611" s="44"/>
    </row>
    <row r="612" ht="12.75">
      <c r="J612" s="44"/>
    </row>
    <row r="613" ht="12.75">
      <c r="J613" s="44"/>
    </row>
    <row r="614" ht="12.75">
      <c r="J614" s="44"/>
    </row>
    <row r="615" ht="12.75">
      <c r="J615" s="44"/>
    </row>
    <row r="616" ht="12.75">
      <c r="J616" s="44"/>
    </row>
    <row r="617" ht="12.75">
      <c r="J617" s="44"/>
    </row>
    <row r="618" ht="12.75">
      <c r="J618" s="44"/>
    </row>
    <row r="619" ht="12.75">
      <c r="J619" s="44"/>
    </row>
    <row r="620" ht="12.75">
      <c r="J620" s="44"/>
    </row>
    <row r="621" ht="12.75">
      <c r="J621" s="44"/>
    </row>
    <row r="622" ht="12.75">
      <c r="J622" s="44"/>
    </row>
    <row r="623" ht="12.75">
      <c r="J623" s="44"/>
    </row>
    <row r="624" ht="12.75">
      <c r="J624" s="44"/>
    </row>
    <row r="625" ht="12.75">
      <c r="J625" s="44"/>
    </row>
    <row r="626" ht="12.75">
      <c r="J626" s="44"/>
    </row>
    <row r="627" ht="12.75">
      <c r="J627" s="44"/>
    </row>
    <row r="628" ht="12.75">
      <c r="J628" s="44"/>
    </row>
    <row r="629" ht="12.75">
      <c r="J629" s="44"/>
    </row>
    <row r="630" ht="12.75">
      <c r="J630" s="44"/>
    </row>
    <row r="631" ht="12.75">
      <c r="J631" s="44"/>
    </row>
    <row r="632" ht="12.75">
      <c r="J632" s="44"/>
    </row>
    <row r="633" ht="12.75">
      <c r="J633" s="44"/>
    </row>
    <row r="634" ht="12.75">
      <c r="J634" s="44"/>
    </row>
    <row r="635" ht="12.75">
      <c r="J635" s="44"/>
    </row>
    <row r="636" ht="12.75">
      <c r="J636" s="44"/>
    </row>
    <row r="637" ht="12.75">
      <c r="J637" s="44"/>
    </row>
    <row r="638" ht="12.75">
      <c r="J638" s="44"/>
    </row>
    <row r="639" ht="12.75">
      <c r="J639" s="44"/>
    </row>
    <row r="640" ht="12.75">
      <c r="J640" s="44"/>
    </row>
    <row r="641" ht="12.75">
      <c r="J641" s="44"/>
    </row>
    <row r="642" ht="12.75">
      <c r="J642" s="44"/>
    </row>
    <row r="643" ht="12.75">
      <c r="J643" s="44"/>
    </row>
    <row r="644" ht="12.75">
      <c r="J644" s="44"/>
    </row>
    <row r="645" ht="12.75">
      <c r="J645" s="44"/>
    </row>
    <row r="646" ht="12.75">
      <c r="J646" s="44"/>
    </row>
    <row r="647" ht="12.75">
      <c r="J647" s="44"/>
    </row>
    <row r="648" ht="12.75">
      <c r="J648" s="44"/>
    </row>
    <row r="649" ht="12.75">
      <c r="J649" s="44"/>
    </row>
    <row r="650" ht="12.75">
      <c r="J650" s="44"/>
    </row>
    <row r="651" ht="12.75">
      <c r="J651" s="44"/>
    </row>
    <row r="652" ht="12.75">
      <c r="J652" s="44"/>
    </row>
    <row r="653" ht="12.75">
      <c r="J653" s="44"/>
    </row>
    <row r="654" ht="12.75">
      <c r="J654" s="44"/>
    </row>
    <row r="655" ht="12.75">
      <c r="J655" s="44"/>
    </row>
    <row r="656" ht="12.75">
      <c r="J656" s="44"/>
    </row>
    <row r="657" ht="12.75">
      <c r="J657" s="44"/>
    </row>
    <row r="658" ht="12.75">
      <c r="J658" s="44"/>
    </row>
    <row r="659" ht="12.75">
      <c r="J659" s="44"/>
    </row>
    <row r="660" ht="12.75">
      <c r="J660" s="44"/>
    </row>
    <row r="661" ht="12.75">
      <c r="J661" s="44"/>
    </row>
    <row r="662" ht="12.75">
      <c r="J662" s="44"/>
    </row>
    <row r="663" ht="12.75">
      <c r="J663" s="44"/>
    </row>
    <row r="664" ht="12.75">
      <c r="J664" s="44"/>
    </row>
    <row r="665" ht="12.75">
      <c r="J665" s="44"/>
    </row>
    <row r="666" ht="12.75">
      <c r="J666" s="44"/>
    </row>
    <row r="667" ht="12.75">
      <c r="J667" s="44"/>
    </row>
    <row r="668" ht="12.75">
      <c r="J668" s="44"/>
    </row>
    <row r="669" ht="12.75">
      <c r="J669" s="44"/>
    </row>
    <row r="670" ht="12.75">
      <c r="J670" s="44"/>
    </row>
    <row r="671" ht="12.75">
      <c r="J671" s="44"/>
    </row>
    <row r="672" ht="12.75">
      <c r="J672" s="44"/>
    </row>
    <row r="673" ht="12.75">
      <c r="J673" s="44"/>
    </row>
    <row r="674" ht="12.75">
      <c r="J674" s="44"/>
    </row>
    <row r="675" ht="12.75">
      <c r="J675" s="44"/>
    </row>
    <row r="676" ht="12.75">
      <c r="J676" s="44"/>
    </row>
    <row r="677" ht="12.75">
      <c r="J677" s="44"/>
    </row>
    <row r="678" ht="12.75">
      <c r="J678" s="44"/>
    </row>
    <row r="679" ht="12.75">
      <c r="J679" s="44"/>
    </row>
    <row r="680" ht="12.75">
      <c r="J680" s="44"/>
    </row>
    <row r="681" ht="12.75">
      <c r="J681" s="44"/>
    </row>
    <row r="682" ht="12.75">
      <c r="J682" s="44"/>
    </row>
    <row r="683" ht="12.75">
      <c r="J683" s="44"/>
    </row>
    <row r="684" ht="12.75">
      <c r="J684" s="44"/>
    </row>
    <row r="685" ht="12.75">
      <c r="J685" s="44"/>
    </row>
    <row r="686" ht="12.75">
      <c r="J686" s="44"/>
    </row>
    <row r="687" ht="12.75">
      <c r="J687" s="44"/>
    </row>
    <row r="688" ht="12.75">
      <c r="J688" s="44"/>
    </row>
    <row r="689" ht="12.75">
      <c r="J689" s="44"/>
    </row>
    <row r="690" ht="12.75">
      <c r="J690" s="44"/>
    </row>
    <row r="691" ht="12.75">
      <c r="J691" s="44"/>
    </row>
    <row r="692" ht="12.75">
      <c r="J692" s="44"/>
    </row>
    <row r="693" ht="12.75">
      <c r="J693" s="44"/>
    </row>
    <row r="694" ht="12.75">
      <c r="J694" s="44"/>
    </row>
    <row r="695" ht="12.75">
      <c r="J695" s="44"/>
    </row>
    <row r="696" ht="12.75">
      <c r="J696" s="44"/>
    </row>
    <row r="697" ht="12.75">
      <c r="J697" s="44"/>
    </row>
    <row r="698" ht="12.75">
      <c r="J698" s="44"/>
    </row>
    <row r="699" ht="12.75">
      <c r="J699" s="44"/>
    </row>
    <row r="700" ht="12.75">
      <c r="J700" s="44"/>
    </row>
    <row r="701" ht="12.75">
      <c r="J701" s="44"/>
    </row>
    <row r="702" ht="12.75">
      <c r="J702" s="44"/>
    </row>
    <row r="703" ht="12.75">
      <c r="J703" s="44"/>
    </row>
    <row r="704" ht="12.75">
      <c r="J704" s="44"/>
    </row>
    <row r="705" ht="12.75">
      <c r="J705" s="44"/>
    </row>
    <row r="706" ht="12.75">
      <c r="J706" s="44"/>
    </row>
    <row r="707" ht="12.75">
      <c r="J707" s="44"/>
    </row>
    <row r="708" ht="12.75">
      <c r="J708" s="44"/>
    </row>
    <row r="709" ht="12.75">
      <c r="J709" s="44"/>
    </row>
    <row r="710" ht="12.75">
      <c r="J710" s="44"/>
    </row>
    <row r="711" ht="12.75">
      <c r="J711" s="44"/>
    </row>
    <row r="712" ht="12.75">
      <c r="J712" s="44"/>
    </row>
    <row r="713" ht="12.75">
      <c r="J713" s="44"/>
    </row>
    <row r="714" ht="12.75">
      <c r="J714" s="44"/>
    </row>
    <row r="715" ht="12.75">
      <c r="J715" s="44"/>
    </row>
    <row r="716" ht="12.75">
      <c r="J716" s="44"/>
    </row>
    <row r="717" ht="12.75">
      <c r="J717" s="44"/>
    </row>
    <row r="718" ht="12.75">
      <c r="J718" s="44"/>
    </row>
    <row r="719" ht="12.75">
      <c r="J719" s="44"/>
    </row>
    <row r="720" ht="12.75">
      <c r="J720" s="44"/>
    </row>
    <row r="721" ht="12.75">
      <c r="J721" s="44"/>
    </row>
    <row r="722" ht="12.75">
      <c r="J722" s="44"/>
    </row>
    <row r="723" ht="12.75">
      <c r="J723" s="44"/>
    </row>
    <row r="724" ht="12.75">
      <c r="J724" s="44"/>
    </row>
    <row r="725" ht="12.75">
      <c r="J725" s="44"/>
    </row>
    <row r="726" ht="12.75">
      <c r="J726" s="44"/>
    </row>
    <row r="727" ht="12.75">
      <c r="J727" s="44"/>
    </row>
    <row r="728" ht="12.75">
      <c r="J728" s="44"/>
    </row>
    <row r="729" ht="12.75">
      <c r="J729" s="44"/>
    </row>
    <row r="730" ht="12.75">
      <c r="J730" s="44"/>
    </row>
    <row r="731" ht="12.75">
      <c r="J731" s="44"/>
    </row>
    <row r="732" ht="12.75">
      <c r="J732" s="44"/>
    </row>
    <row r="733" ht="12.75">
      <c r="J733" s="44"/>
    </row>
    <row r="734" ht="12.75">
      <c r="J734" s="44"/>
    </row>
    <row r="735" ht="12.75">
      <c r="J735" s="44"/>
    </row>
    <row r="736" ht="12.75">
      <c r="J736" s="44"/>
    </row>
    <row r="737" ht="12.75">
      <c r="J737" s="44"/>
    </row>
    <row r="738" ht="12.75">
      <c r="J738" s="44"/>
    </row>
    <row r="739" ht="12.75">
      <c r="J739" s="44"/>
    </row>
    <row r="740" ht="12.75">
      <c r="J740" s="44"/>
    </row>
    <row r="741" ht="12.75">
      <c r="J741" s="44"/>
    </row>
    <row r="742" ht="12.75">
      <c r="J742" s="44"/>
    </row>
    <row r="743" ht="12.75">
      <c r="J743" s="44"/>
    </row>
    <row r="744" ht="12.75">
      <c r="J744" s="44"/>
    </row>
    <row r="745" ht="12.75">
      <c r="J745" s="44"/>
    </row>
    <row r="746" ht="12.75">
      <c r="J746" s="44"/>
    </row>
    <row r="747" ht="12.75">
      <c r="J747" s="44"/>
    </row>
    <row r="748" ht="12.75">
      <c r="J748" s="44"/>
    </row>
    <row r="749" ht="12.75">
      <c r="J749" s="44"/>
    </row>
    <row r="750" ht="12.75">
      <c r="J750" s="44"/>
    </row>
    <row r="751" ht="12.75">
      <c r="J751" s="44"/>
    </row>
    <row r="752" ht="12.75">
      <c r="J752" s="44"/>
    </row>
    <row r="753" ht="12.75">
      <c r="J753" s="44"/>
    </row>
    <row r="754" ht="12.75">
      <c r="J754" s="44"/>
    </row>
    <row r="755" ht="12.75">
      <c r="J755" s="44"/>
    </row>
    <row r="756" ht="12.75">
      <c r="J756" s="44"/>
    </row>
    <row r="757" ht="12.75">
      <c r="J757" s="44"/>
    </row>
    <row r="758" ht="12.75">
      <c r="J758" s="44"/>
    </row>
    <row r="759" ht="12.75">
      <c r="J759" s="44"/>
    </row>
    <row r="760" ht="12.75">
      <c r="J760" s="44"/>
    </row>
    <row r="761" ht="12.75">
      <c r="J761" s="44"/>
    </row>
    <row r="762" ht="12.75">
      <c r="J762" s="44"/>
    </row>
    <row r="763" ht="12.75">
      <c r="J763" s="44"/>
    </row>
    <row r="764" ht="12.75">
      <c r="J764" s="44"/>
    </row>
    <row r="765" ht="12.75">
      <c r="J765" s="44"/>
    </row>
    <row r="766" ht="12.75">
      <c r="J766" s="44"/>
    </row>
    <row r="767" ht="12.75">
      <c r="J767" s="44"/>
    </row>
    <row r="768" ht="12.75">
      <c r="J768" s="44"/>
    </row>
    <row r="769" ht="12.75">
      <c r="J769" s="44"/>
    </row>
    <row r="770" ht="12.75">
      <c r="J770" s="44"/>
    </row>
    <row r="771" ht="12.75">
      <c r="J771" s="44"/>
    </row>
    <row r="772" ht="12.75">
      <c r="J772" s="44"/>
    </row>
    <row r="773" ht="12.75">
      <c r="J773" s="44"/>
    </row>
    <row r="774" ht="12.75">
      <c r="J774" s="44"/>
    </row>
    <row r="775" ht="12.75">
      <c r="J775" s="44"/>
    </row>
    <row r="776" ht="12.75">
      <c r="J776" s="44"/>
    </row>
    <row r="777" ht="12.75">
      <c r="J777" s="44"/>
    </row>
    <row r="778" ht="12.75">
      <c r="J778" s="44"/>
    </row>
    <row r="779" ht="12.75">
      <c r="J779" s="44"/>
    </row>
    <row r="780" ht="12.75">
      <c r="J780" s="44"/>
    </row>
    <row r="781" ht="12.75">
      <c r="J781" s="44"/>
    </row>
    <row r="782" ht="12.75">
      <c r="J782" s="44"/>
    </row>
    <row r="783" ht="12.75">
      <c r="J783" s="44"/>
    </row>
    <row r="784" ht="12.75">
      <c r="J784" s="44"/>
    </row>
    <row r="785" ht="12.75">
      <c r="J785" s="44"/>
    </row>
    <row r="786" ht="12.75">
      <c r="J786" s="44"/>
    </row>
    <row r="787" ht="12.75">
      <c r="J787" s="44"/>
    </row>
    <row r="788" ht="12.75">
      <c r="J788" s="44"/>
    </row>
    <row r="789" ht="12.75">
      <c r="J789" s="44"/>
    </row>
    <row r="790" ht="12.75">
      <c r="J790" s="44"/>
    </row>
    <row r="791" ht="12.75">
      <c r="J791" s="44"/>
    </row>
    <row r="792" ht="12.75">
      <c r="J792" s="44"/>
    </row>
    <row r="793" ht="12.75">
      <c r="J793" s="44"/>
    </row>
    <row r="794" ht="12.75">
      <c r="J794" s="44"/>
    </row>
    <row r="795" ht="12.75">
      <c r="J795" s="44"/>
    </row>
    <row r="796" ht="12.75">
      <c r="J796" s="44"/>
    </row>
    <row r="797" ht="12.75">
      <c r="J797" s="44"/>
    </row>
    <row r="798" ht="12.75">
      <c r="J798" s="44"/>
    </row>
    <row r="799" ht="12.75">
      <c r="J799" s="44"/>
    </row>
    <row r="800" ht="12.75">
      <c r="J800" s="44"/>
    </row>
    <row r="801" ht="12.75">
      <c r="J801" s="44"/>
    </row>
    <row r="802" ht="12.75">
      <c r="J802" s="44"/>
    </row>
    <row r="803" ht="12.75">
      <c r="J803" s="44"/>
    </row>
    <row r="804" ht="12.75">
      <c r="J804" s="44"/>
    </row>
    <row r="805" ht="12.75">
      <c r="J805" s="44"/>
    </row>
    <row r="806" ht="12.75">
      <c r="J806" s="44"/>
    </row>
  </sheetData>
  <sheetProtection/>
  <mergeCells count="11">
    <mergeCell ref="H5:H6"/>
    <mergeCell ref="A2:J2"/>
    <mergeCell ref="A4:A6"/>
    <mergeCell ref="B4:B6"/>
    <mergeCell ref="C4:C6"/>
    <mergeCell ref="D4:H4"/>
    <mergeCell ref="I4:J5"/>
    <mergeCell ref="D5:D6"/>
    <mergeCell ref="E5:E6"/>
    <mergeCell ref="F5:F6"/>
    <mergeCell ref="G5:G6"/>
  </mergeCells>
  <printOptions horizontalCentered="1"/>
  <pageMargins left="0.2362204724409449" right="0.15748031496062992" top="0.5118110236220472" bottom="0.3937007874015748" header="0.2362204724409449" footer="0.1968503937007874"/>
  <pageSetup fitToWidth="0" horizontalDpi="300" verticalDpi="3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5"/>
  <sheetViews>
    <sheetView view="pageBreakPreview" zoomScaleSheetLayoutView="100" zoomScalePageLayoutView="0" workbookViewId="0" topLeftCell="A1">
      <selection activeCell="F9" sqref="F9"/>
    </sheetView>
  </sheetViews>
  <sheetFormatPr defaultColWidth="8.875" defaultRowHeight="12.75"/>
  <cols>
    <col min="1" max="1" width="64.25390625" style="13" customWidth="1"/>
    <col min="2" max="2" width="13.625" style="14" customWidth="1"/>
    <col min="3" max="3" width="15.75390625" style="14" customWidth="1"/>
    <col min="4" max="4" width="17.25390625" style="14" customWidth="1"/>
    <col min="5" max="8" width="15.75390625" style="14" customWidth="1"/>
    <col min="9" max="9" width="15.75390625" style="33" customWidth="1"/>
    <col min="10" max="10" width="15.75390625" style="14" customWidth="1"/>
    <col min="11" max="16384" width="8.875" style="14" customWidth="1"/>
  </cols>
  <sheetData>
    <row r="1" spans="1:10" ht="13.5" customHeight="1">
      <c r="A1" s="58"/>
      <c r="B1" s="59"/>
      <c r="C1" s="59"/>
      <c r="D1" s="60"/>
      <c r="E1" s="60"/>
      <c r="F1" s="60"/>
      <c r="G1" s="143"/>
      <c r="H1" s="143"/>
      <c r="I1" s="61"/>
      <c r="J1" s="59"/>
    </row>
    <row r="2" spans="1:10" ht="20.25" customHeight="1">
      <c r="A2" s="142" t="s">
        <v>81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1.75" customHeight="1">
      <c r="A4" s="138" t="s">
        <v>12</v>
      </c>
      <c r="B4" s="139" t="s">
        <v>1</v>
      </c>
      <c r="C4" s="140" t="s">
        <v>75</v>
      </c>
      <c r="D4" s="144" t="s">
        <v>65</v>
      </c>
      <c r="E4" s="144"/>
      <c r="F4" s="144"/>
      <c r="G4" s="144"/>
      <c r="H4" s="144"/>
      <c r="I4" s="140" t="s">
        <v>77</v>
      </c>
      <c r="J4" s="140"/>
    </row>
    <row r="5" spans="1:10" ht="52.5" customHeight="1">
      <c r="A5" s="138"/>
      <c r="B5" s="139"/>
      <c r="C5" s="140"/>
      <c r="D5" s="141" t="s">
        <v>64</v>
      </c>
      <c r="E5" s="141" t="s">
        <v>74</v>
      </c>
      <c r="F5" s="141" t="s">
        <v>98</v>
      </c>
      <c r="G5" s="138" t="s">
        <v>13</v>
      </c>
      <c r="H5" s="138" t="s">
        <v>67</v>
      </c>
      <c r="I5" s="140"/>
      <c r="J5" s="140"/>
    </row>
    <row r="6" spans="1:10" ht="21.75" customHeight="1">
      <c r="A6" s="138"/>
      <c r="B6" s="139"/>
      <c r="C6" s="140"/>
      <c r="D6" s="141"/>
      <c r="E6" s="141"/>
      <c r="F6" s="141"/>
      <c r="G6" s="138"/>
      <c r="H6" s="138"/>
      <c r="I6" s="78" t="s">
        <v>59</v>
      </c>
      <c r="J6" s="62" t="s">
        <v>0</v>
      </c>
    </row>
    <row r="7" spans="1:10" ht="26.25" customHeight="1">
      <c r="A7" s="29" t="s">
        <v>4</v>
      </c>
      <c r="B7" s="29"/>
      <c r="C7" s="27"/>
      <c r="D7" s="63"/>
      <c r="E7" s="63"/>
      <c r="F7" s="63"/>
      <c r="G7" s="63"/>
      <c r="H7" s="63"/>
      <c r="I7" s="64"/>
      <c r="J7" s="65"/>
    </row>
    <row r="8" spans="1:10" ht="18.75" customHeight="1">
      <c r="A8" s="85" t="s">
        <v>31</v>
      </c>
      <c r="B8" s="30" t="s">
        <v>34</v>
      </c>
      <c r="C8" s="38">
        <v>11039.32697</v>
      </c>
      <c r="D8" s="66">
        <v>53048.945</v>
      </c>
      <c r="E8" s="66">
        <v>12842</v>
      </c>
      <c r="F8" s="66">
        <v>10232.4318</v>
      </c>
      <c r="G8" s="37">
        <f>F8/E8*100</f>
        <v>79.6794253231584</v>
      </c>
      <c r="H8" s="37">
        <f>F8-E8</f>
        <v>-2609.5681999999997</v>
      </c>
      <c r="I8" s="37">
        <f>SUM(F8-C8)/C8*100</f>
        <v>-7.309278656142565</v>
      </c>
      <c r="J8" s="37">
        <f>F8-C8</f>
        <v>-806.8951699999998</v>
      </c>
    </row>
    <row r="9" spans="1:10" ht="18.75" customHeight="1">
      <c r="A9" s="85" t="s">
        <v>5</v>
      </c>
      <c r="B9" s="30" t="s">
        <v>32</v>
      </c>
      <c r="C9" s="38">
        <v>294340.11577</v>
      </c>
      <c r="D9" s="66">
        <v>1324309.181</v>
      </c>
      <c r="E9" s="66">
        <v>418317</v>
      </c>
      <c r="F9" s="150">
        <v>275085.68008</v>
      </c>
      <c r="G9" s="37">
        <f>F9/E9*100</f>
        <v>65.76010061269325</v>
      </c>
      <c r="H9" s="37">
        <f>F9-E9</f>
        <v>-143231.31991999998</v>
      </c>
      <c r="I9" s="37">
        <f>SUM(F9-C9)/C9*100</f>
        <v>-6.541560140258131</v>
      </c>
      <c r="J9" s="37">
        <f>F9-C9</f>
        <v>-19254.435689999955</v>
      </c>
    </row>
    <row r="10" spans="1:10" ht="18.75" customHeight="1">
      <c r="A10" s="80" t="s">
        <v>19</v>
      </c>
      <c r="B10" s="30" t="s">
        <v>33</v>
      </c>
      <c r="C10" s="38">
        <v>84489.43413</v>
      </c>
      <c r="D10" s="66">
        <v>403816.088</v>
      </c>
      <c r="E10" s="66">
        <v>116650.792</v>
      </c>
      <c r="F10" s="66">
        <v>88381.48674000001</v>
      </c>
      <c r="G10" s="37">
        <f>F10/E10*100</f>
        <v>75.76586941647169</v>
      </c>
      <c r="H10" s="37">
        <f>F10-E10</f>
        <v>-28269.305259999994</v>
      </c>
      <c r="I10" s="37">
        <f>SUM(F10-C10)/C10*100</f>
        <v>4.6065554232633295</v>
      </c>
      <c r="J10" s="37">
        <f>F10-C10</f>
        <v>3892.0526100000134</v>
      </c>
    </row>
    <row r="11" spans="1:10" ht="18.75" customHeight="1">
      <c r="A11" s="85" t="s">
        <v>38</v>
      </c>
      <c r="B11" s="30" t="s">
        <v>35</v>
      </c>
      <c r="C11" s="38">
        <v>47008.50328</v>
      </c>
      <c r="D11" s="66">
        <v>236696.673</v>
      </c>
      <c r="E11" s="66">
        <v>54405.963</v>
      </c>
      <c r="F11" s="66">
        <v>44164.707030000005</v>
      </c>
      <c r="G11" s="37">
        <f>F11/E11*100</f>
        <v>81.17622516855369</v>
      </c>
      <c r="H11" s="37">
        <f>F11-E11</f>
        <v>-10241.255969999998</v>
      </c>
      <c r="I11" s="37">
        <f>SUM(F11-C11)/C11*100</f>
        <v>-6.049535831977657</v>
      </c>
      <c r="J11" s="37">
        <f>F11-C11</f>
        <v>-2843.796249999992</v>
      </c>
    </row>
    <row r="12" spans="1:10" ht="18.75" customHeight="1">
      <c r="A12" s="85" t="s">
        <v>6</v>
      </c>
      <c r="B12" s="30" t="s">
        <v>36</v>
      </c>
      <c r="C12" s="38">
        <v>34191.2237</v>
      </c>
      <c r="D12" s="66">
        <v>189910.517</v>
      </c>
      <c r="E12" s="66">
        <v>46574.098</v>
      </c>
      <c r="F12" s="66">
        <v>42595.90894</v>
      </c>
      <c r="G12" s="37">
        <f>F12/E12*100</f>
        <v>91.45836584961881</v>
      </c>
      <c r="H12" s="37">
        <f>F12-E12</f>
        <v>-3978.189059999997</v>
      </c>
      <c r="I12" s="37">
        <f>SUM(F12-C12)/C12*100</f>
        <v>24.581411047888288</v>
      </c>
      <c r="J12" s="37">
        <f>F12-C12</f>
        <v>8404.685239999999</v>
      </c>
    </row>
    <row r="13" spans="1:10" ht="18.75" customHeight="1">
      <c r="A13" s="85" t="s">
        <v>7</v>
      </c>
      <c r="B13" s="30" t="s">
        <v>37</v>
      </c>
      <c r="C13" s="38">
        <v>12384.99298</v>
      </c>
      <c r="D13" s="66">
        <v>57937.814</v>
      </c>
      <c r="E13" s="66">
        <v>15168.315</v>
      </c>
      <c r="F13" s="66">
        <v>12789.873119999998</v>
      </c>
      <c r="G13" s="37">
        <f aca="true" t="shared" si="0" ref="G13:G19">F13/E13*100</f>
        <v>84.3196697853387</v>
      </c>
      <c r="H13" s="37">
        <f aca="true" t="shared" si="1" ref="H13:H19">F13-E13</f>
        <v>-2378.441880000002</v>
      </c>
      <c r="I13" s="37">
        <f aca="true" t="shared" si="2" ref="I13:I18">SUM(F13-C13)/C13*100</f>
        <v>3.2691188493511563</v>
      </c>
      <c r="J13" s="37">
        <f aca="true" t="shared" si="3" ref="J13:J19">F13-C13</f>
        <v>404.8801399999975</v>
      </c>
    </row>
    <row r="14" spans="1:10" ht="18.75" customHeight="1">
      <c r="A14" s="83" t="s">
        <v>40</v>
      </c>
      <c r="B14" s="30" t="s">
        <v>56</v>
      </c>
      <c r="C14" s="89"/>
      <c r="D14" s="66">
        <v>1467.5910000000001</v>
      </c>
      <c r="E14" s="66">
        <v>1467.5910000000001</v>
      </c>
      <c r="F14" s="66">
        <v>691.7875799999999</v>
      </c>
      <c r="G14" s="37">
        <f t="shared" si="0"/>
        <v>47.13762758152645</v>
      </c>
      <c r="H14" s="37">
        <f t="shared" si="1"/>
        <v>-775.8034200000002</v>
      </c>
      <c r="I14" s="37"/>
      <c r="J14" s="37">
        <f t="shared" si="3"/>
        <v>691.7875799999999</v>
      </c>
    </row>
    <row r="15" spans="1:10" ht="18.75" customHeight="1">
      <c r="A15" s="85" t="s">
        <v>41</v>
      </c>
      <c r="B15" s="28">
        <v>8000</v>
      </c>
      <c r="C15" s="66">
        <f>SUM(C16:C19)</f>
        <v>12388.15964</v>
      </c>
      <c r="D15" s="66">
        <f>SUM(D16:D19)</f>
        <v>787452.6740000001</v>
      </c>
      <c r="E15" s="66">
        <f>SUM(E16:E19)</f>
        <v>384785.45900000003</v>
      </c>
      <c r="F15" s="66">
        <f>SUM(F16:F19)</f>
        <v>3584</v>
      </c>
      <c r="G15" s="37">
        <f t="shared" si="0"/>
        <v>0.9314281286289459</v>
      </c>
      <c r="H15" s="37">
        <f t="shared" si="1"/>
        <v>-381201.45900000003</v>
      </c>
      <c r="I15" s="37">
        <f t="shared" si="2"/>
        <v>-71.0691490572364</v>
      </c>
      <c r="J15" s="37">
        <f t="shared" si="3"/>
        <v>-8804.15964</v>
      </c>
    </row>
    <row r="16" spans="1:10" ht="33.75" customHeight="1">
      <c r="A16" s="83" t="s">
        <v>51</v>
      </c>
      <c r="B16" s="28">
        <v>8110</v>
      </c>
      <c r="C16" s="66">
        <v>5392.56464</v>
      </c>
      <c r="D16" s="66">
        <v>23074.25</v>
      </c>
      <c r="E16" s="66">
        <v>23074.25</v>
      </c>
      <c r="F16" s="66">
        <v>0</v>
      </c>
      <c r="G16" s="37">
        <f t="shared" si="0"/>
        <v>0</v>
      </c>
      <c r="H16" s="37">
        <f t="shared" si="1"/>
        <v>-23074.25</v>
      </c>
      <c r="I16" s="37">
        <f t="shared" si="2"/>
        <v>-100</v>
      </c>
      <c r="J16" s="37">
        <f t="shared" si="3"/>
        <v>-5392.56464</v>
      </c>
    </row>
    <row r="17" spans="1:10" ht="18.75" customHeight="1">
      <c r="A17" s="83" t="s">
        <v>52</v>
      </c>
      <c r="B17" s="28">
        <v>8240</v>
      </c>
      <c r="C17" s="66">
        <v>6797.595</v>
      </c>
      <c r="D17" s="66">
        <v>385183.15</v>
      </c>
      <c r="E17" s="66">
        <v>335183.15</v>
      </c>
      <c r="F17" s="66">
        <v>3584</v>
      </c>
      <c r="G17" s="37">
        <f t="shared" si="0"/>
        <v>1.0692661609033747</v>
      </c>
      <c r="H17" s="37">
        <f t="shared" si="1"/>
        <v>-331599.15</v>
      </c>
      <c r="I17" s="37">
        <f t="shared" si="2"/>
        <v>-47.275470221453325</v>
      </c>
      <c r="J17" s="37">
        <f t="shared" si="3"/>
        <v>-3213.5950000000003</v>
      </c>
    </row>
    <row r="18" spans="1:10" ht="18.75" customHeight="1">
      <c r="A18" s="85" t="s">
        <v>48</v>
      </c>
      <c r="B18" s="28">
        <v>8420</v>
      </c>
      <c r="C18" s="66">
        <v>198</v>
      </c>
      <c r="D18" s="66">
        <v>900</v>
      </c>
      <c r="E18" s="66">
        <v>200</v>
      </c>
      <c r="F18" s="66">
        <v>0</v>
      </c>
      <c r="G18" s="37">
        <f t="shared" si="0"/>
        <v>0</v>
      </c>
      <c r="H18" s="37">
        <f t="shared" si="1"/>
        <v>-200</v>
      </c>
      <c r="I18" s="37">
        <f t="shared" si="2"/>
        <v>-100</v>
      </c>
      <c r="J18" s="37">
        <f t="shared" si="3"/>
        <v>-198</v>
      </c>
    </row>
    <row r="19" spans="1:10" ht="18.75" customHeight="1">
      <c r="A19" s="85" t="s">
        <v>47</v>
      </c>
      <c r="B19" s="28">
        <v>8710</v>
      </c>
      <c r="C19" s="67"/>
      <c r="D19" s="66">
        <v>378295.27400000003</v>
      </c>
      <c r="E19" s="66">
        <v>26328.059</v>
      </c>
      <c r="F19" s="66">
        <v>0</v>
      </c>
      <c r="G19" s="37">
        <f t="shared" si="0"/>
        <v>0</v>
      </c>
      <c r="H19" s="37">
        <f t="shared" si="1"/>
        <v>-26328.059</v>
      </c>
      <c r="I19" s="37"/>
      <c r="J19" s="37">
        <f t="shared" si="3"/>
        <v>0</v>
      </c>
    </row>
    <row r="20" spans="1:10" ht="22.5" customHeight="1">
      <c r="A20" s="86" t="s">
        <v>8</v>
      </c>
      <c r="B20" s="32">
        <v>900201</v>
      </c>
      <c r="C20" s="42">
        <f>SUM(C8:C15)</f>
        <v>495841.75646999996</v>
      </c>
      <c r="D20" s="42">
        <f>SUM(D8:D15)</f>
        <v>3054639.483</v>
      </c>
      <c r="E20" s="42">
        <f>SUM(E8:E15)</f>
        <v>1050211.2179999999</v>
      </c>
      <c r="F20" s="42">
        <f>SUM(F8:F15)</f>
        <v>477525.87529000005</v>
      </c>
      <c r="G20" s="42">
        <f aca="true" t="shared" si="4" ref="G20:G26">F20/E20*100</f>
        <v>45.46950814326572</v>
      </c>
      <c r="H20" s="42">
        <f>F20-E20</f>
        <v>-572685.3427099998</v>
      </c>
      <c r="I20" s="42">
        <f aca="true" t="shared" si="5" ref="I20:I26">SUM(F20-C20)/C20*100</f>
        <v>-3.693896478262431</v>
      </c>
      <c r="J20" s="42">
        <f aca="true" t="shared" si="6" ref="J20:J26">F20-C20</f>
        <v>-18315.88117999991</v>
      </c>
    </row>
    <row r="21" spans="1:10" ht="18.75" customHeight="1">
      <c r="A21" s="100" t="s">
        <v>71</v>
      </c>
      <c r="B21" s="101">
        <v>9150</v>
      </c>
      <c r="C21" s="98"/>
      <c r="D21" s="98">
        <v>75.795</v>
      </c>
      <c r="E21" s="98">
        <v>75.795</v>
      </c>
      <c r="F21" s="98">
        <v>75.795</v>
      </c>
      <c r="G21" s="98">
        <f t="shared" si="4"/>
        <v>100</v>
      </c>
      <c r="H21" s="37">
        <f aca="true" t="shared" si="7" ref="H21:H26">F21-E21</f>
        <v>0</v>
      </c>
      <c r="I21" s="37"/>
      <c r="J21" s="37">
        <f t="shared" si="6"/>
        <v>75.795</v>
      </c>
    </row>
    <row r="22" spans="1:10" ht="33.75" customHeight="1">
      <c r="A22" s="84" t="s">
        <v>44</v>
      </c>
      <c r="B22" s="28">
        <v>9310</v>
      </c>
      <c r="C22" s="38">
        <v>13008.482</v>
      </c>
      <c r="D22" s="66">
        <v>158371.382</v>
      </c>
      <c r="E22" s="66">
        <v>36708.603</v>
      </c>
      <c r="F22" s="66">
        <v>20655.062</v>
      </c>
      <c r="G22" s="98">
        <f t="shared" si="4"/>
        <v>56.26763295786549</v>
      </c>
      <c r="H22" s="37">
        <f t="shared" si="7"/>
        <v>-16053.541000000001</v>
      </c>
      <c r="I22" s="37">
        <f t="shared" si="5"/>
        <v>58.7814934901705</v>
      </c>
      <c r="J22" s="37">
        <f>F22-C22</f>
        <v>7646.580000000002</v>
      </c>
    </row>
    <row r="23" spans="1:10" ht="52.5" customHeight="1">
      <c r="A23" s="84" t="s">
        <v>43</v>
      </c>
      <c r="B23" s="28">
        <v>9330</v>
      </c>
      <c r="C23" s="38">
        <v>3924</v>
      </c>
      <c r="D23" s="66"/>
      <c r="E23" s="66"/>
      <c r="F23" s="66"/>
      <c r="G23" s="98"/>
      <c r="H23" s="37">
        <f t="shared" si="7"/>
        <v>0</v>
      </c>
      <c r="I23" s="37">
        <f t="shared" si="5"/>
        <v>-100</v>
      </c>
      <c r="J23" s="37">
        <f>F23-C23</f>
        <v>-3924</v>
      </c>
    </row>
    <row r="24" spans="1:10" s="104" customFormat="1" ht="18.75" customHeight="1">
      <c r="A24" s="102" t="s">
        <v>50</v>
      </c>
      <c r="B24" s="99">
        <v>9770</v>
      </c>
      <c r="C24" s="89">
        <v>2650</v>
      </c>
      <c r="D24" s="103">
        <v>4309.2</v>
      </c>
      <c r="E24" s="103">
        <v>4309.2</v>
      </c>
      <c r="F24" s="103">
        <v>0</v>
      </c>
      <c r="G24" s="98">
        <f t="shared" si="4"/>
        <v>0</v>
      </c>
      <c r="H24" s="37">
        <f t="shared" si="7"/>
        <v>-4309.2</v>
      </c>
      <c r="I24" s="37">
        <f t="shared" si="5"/>
        <v>-100</v>
      </c>
      <c r="J24" s="37">
        <f>F24-C24</f>
        <v>-2650</v>
      </c>
    </row>
    <row r="25" spans="1:10" ht="33.75" customHeight="1">
      <c r="A25" s="68" t="s">
        <v>53</v>
      </c>
      <c r="B25" s="28">
        <v>9800</v>
      </c>
      <c r="C25" s="38">
        <v>70302.422</v>
      </c>
      <c r="D25" s="66">
        <v>114685.84</v>
      </c>
      <c r="E25" s="66">
        <v>114685.84</v>
      </c>
      <c r="F25" s="66">
        <v>94522.28</v>
      </c>
      <c r="G25" s="98">
        <f t="shared" si="4"/>
        <v>82.41843980041477</v>
      </c>
      <c r="H25" s="37">
        <f t="shared" si="7"/>
        <v>-20163.559999999998</v>
      </c>
      <c r="I25" s="37">
        <f t="shared" si="5"/>
        <v>34.45095817609241</v>
      </c>
      <c r="J25" s="37">
        <f>F25-C25</f>
        <v>24219.857999999993</v>
      </c>
    </row>
    <row r="26" spans="1:10" ht="22.5" customHeight="1">
      <c r="A26" s="86" t="s">
        <v>9</v>
      </c>
      <c r="B26" s="32">
        <v>900203</v>
      </c>
      <c r="C26" s="42">
        <f>SUM(C20:C25)</f>
        <v>585726.66047</v>
      </c>
      <c r="D26" s="42">
        <f>SUM(D20:D25)</f>
        <v>3332081.7</v>
      </c>
      <c r="E26" s="42">
        <f>SUM(E20:E25)</f>
        <v>1205990.656</v>
      </c>
      <c r="F26" s="42">
        <f>SUM(F20:F25)</f>
        <v>592779.01229</v>
      </c>
      <c r="G26" s="42">
        <f t="shared" si="4"/>
        <v>49.15286941410598</v>
      </c>
      <c r="H26" s="42">
        <f t="shared" si="7"/>
        <v>-613211.64371</v>
      </c>
      <c r="I26" s="42">
        <f t="shared" si="5"/>
        <v>1.2040346284290728</v>
      </c>
      <c r="J26" s="42">
        <f t="shared" si="6"/>
        <v>7052.351819999982</v>
      </c>
    </row>
    <row r="27" spans="1:10" ht="33.75" customHeight="1">
      <c r="A27" s="68" t="s">
        <v>29</v>
      </c>
      <c r="B27" s="31">
        <v>900300</v>
      </c>
      <c r="C27" s="37">
        <f>C26-'доходи з ф'!C30</f>
        <v>-137355.92965000006</v>
      </c>
      <c r="D27" s="37">
        <f>D26-'доходи з ф'!D30</f>
        <v>-484659.05600000033</v>
      </c>
      <c r="E27" s="37">
        <f>E26-'доходи з ф'!E30</f>
        <v>-340620.561</v>
      </c>
      <c r="F27" s="37">
        <f>F26-'доходи з ф'!F30</f>
        <v>-1231843.8037200002</v>
      </c>
      <c r="G27" s="37"/>
      <c r="H27" s="37"/>
      <c r="I27" s="42"/>
      <c r="J27" s="37"/>
    </row>
    <row r="28" spans="1:10" ht="15.75">
      <c r="A28" s="15"/>
      <c r="B28" s="8"/>
      <c r="C28" s="8"/>
      <c r="D28" s="48"/>
      <c r="E28" s="48"/>
      <c r="G28" s="125"/>
      <c r="H28" s="7"/>
      <c r="I28" s="34"/>
      <c r="J28" s="23"/>
    </row>
    <row r="29" spans="1:7" ht="15.75">
      <c r="A29" s="15"/>
      <c r="B29" s="90"/>
      <c r="C29" s="92"/>
      <c r="D29" s="93">
        <v>484659.056</v>
      </c>
      <c r="F29" s="93">
        <v>1231843.80372</v>
      </c>
      <c r="G29" s="126"/>
    </row>
    <row r="30" spans="1:8" ht="15.75">
      <c r="A30" s="15"/>
      <c r="B30" s="90"/>
      <c r="C30" s="92"/>
      <c r="D30" s="51"/>
      <c r="E30" s="51"/>
      <c r="F30" s="51"/>
      <c r="G30" s="92"/>
      <c r="H30" s="92"/>
    </row>
    <row r="31" spans="1:7" ht="15.75">
      <c r="A31" s="15"/>
      <c r="B31" s="91"/>
      <c r="C31" s="95"/>
      <c r="D31" s="51"/>
      <c r="E31" s="51"/>
      <c r="F31" s="51"/>
      <c r="G31" s="94"/>
    </row>
    <row r="32" spans="1:7" ht="15">
      <c r="A32" s="52"/>
      <c r="B32" s="91"/>
      <c r="C32" s="113"/>
      <c r="D32" s="113"/>
      <c r="E32" s="113"/>
      <c r="F32" s="113"/>
      <c r="G32" s="96"/>
    </row>
    <row r="33" spans="1:7" ht="15">
      <c r="A33" s="52"/>
      <c r="B33" s="91"/>
      <c r="C33" s="112"/>
      <c r="D33" s="113"/>
      <c r="E33" s="113"/>
      <c r="F33" s="113"/>
      <c r="G33" s="97"/>
    </row>
    <row r="34" spans="1:6" ht="12.75">
      <c r="A34" s="22"/>
      <c r="B34" s="6"/>
      <c r="C34" s="113"/>
      <c r="D34" s="113"/>
      <c r="E34" s="113"/>
      <c r="F34" s="113"/>
    </row>
    <row r="35" spans="1:7" ht="12.75">
      <c r="A35" s="54"/>
      <c r="B35" s="35"/>
      <c r="C35" s="35"/>
      <c r="D35" s="95"/>
      <c r="E35" s="95"/>
      <c r="F35" s="105"/>
      <c r="G35" s="6"/>
    </row>
    <row r="36" ht="12.75">
      <c r="A36" s="22"/>
    </row>
    <row r="37" spans="1:7" ht="12.75">
      <c r="A37" s="22"/>
      <c r="D37" s="93"/>
      <c r="E37" s="113"/>
      <c r="F37" s="93"/>
      <c r="G37" s="113"/>
    </row>
    <row r="38" spans="4:7" ht="12.75">
      <c r="D38" s="93"/>
      <c r="E38" s="113"/>
      <c r="F38" s="93"/>
      <c r="G38" s="113"/>
    </row>
    <row r="39" spans="4:7" ht="12.75">
      <c r="D39" s="93"/>
      <c r="E39" s="113"/>
      <c r="F39" s="93"/>
      <c r="G39" s="113"/>
    </row>
    <row r="40" spans="4:7" ht="12.75">
      <c r="D40" s="93"/>
      <c r="F40" s="93"/>
      <c r="G40" s="113"/>
    </row>
    <row r="42" ht="12.75">
      <c r="H42" s="113"/>
    </row>
    <row r="43" ht="12.75">
      <c r="H43" s="113"/>
    </row>
    <row r="44" ht="12.75">
      <c r="H44" s="113"/>
    </row>
    <row r="45" ht="12.75">
      <c r="H45" s="113"/>
    </row>
  </sheetData>
  <sheetProtection/>
  <mergeCells count="12">
    <mergeCell ref="A2:J2"/>
    <mergeCell ref="G1:H1"/>
    <mergeCell ref="D4:H4"/>
    <mergeCell ref="I4:J5"/>
    <mergeCell ref="H5:H6"/>
    <mergeCell ref="G5:G6"/>
    <mergeCell ref="F5:F6"/>
    <mergeCell ref="E5:E6"/>
    <mergeCell ref="D5:D6"/>
    <mergeCell ref="A4:A6"/>
    <mergeCell ref="B4:B6"/>
    <mergeCell ref="C4:C6"/>
  </mergeCells>
  <conditionalFormatting sqref="D9:D14 D19 D23:D24">
    <cfRule type="expression" priority="313" dxfId="0" stopIfTrue="1">
      <formula>A9=1</formula>
    </cfRule>
  </conditionalFormatting>
  <conditionalFormatting sqref="E9:E14 E19 E23:E24">
    <cfRule type="expression" priority="352" dxfId="0" stopIfTrue="1">
      <formula>A9=1</formula>
    </cfRule>
  </conditionalFormatting>
  <conditionalFormatting sqref="F9:F14 F19 F23:F24">
    <cfRule type="expression" priority="353" dxfId="0" stopIfTrue="1">
      <formula>A9=1</formula>
    </cfRule>
  </conditionalFormatting>
  <conditionalFormatting sqref="D16">
    <cfRule type="expression" priority="341" dxfId="0" stopIfTrue="1">
      <formula>A16=1</formula>
    </cfRule>
  </conditionalFormatting>
  <conditionalFormatting sqref="E16">
    <cfRule type="expression" priority="342" dxfId="0" stopIfTrue="1">
      <formula>A16=1</formula>
    </cfRule>
  </conditionalFormatting>
  <conditionalFormatting sqref="F16">
    <cfRule type="expression" priority="343" dxfId="0" stopIfTrue="1">
      <formula>A16=1</formula>
    </cfRule>
  </conditionalFormatting>
  <conditionalFormatting sqref="D17:D18">
    <cfRule type="expression" priority="338" dxfId="0" stopIfTrue="1">
      <formula>A17=1</formula>
    </cfRule>
  </conditionalFormatting>
  <conditionalFormatting sqref="E17:E18">
    <cfRule type="expression" priority="339" dxfId="0" stopIfTrue="1">
      <formula>A17=1</formula>
    </cfRule>
  </conditionalFormatting>
  <conditionalFormatting sqref="F17:F18">
    <cfRule type="expression" priority="340" dxfId="0" stopIfTrue="1">
      <formula>A17=1</formula>
    </cfRule>
  </conditionalFormatting>
  <conditionalFormatting sqref="D22">
    <cfRule type="expression" priority="316" dxfId="0" stopIfTrue="1">
      <formula>A22=1</formula>
    </cfRule>
  </conditionalFormatting>
  <conditionalFormatting sqref="E22">
    <cfRule type="expression" priority="317" dxfId="0" stopIfTrue="1">
      <formula>A22=1</formula>
    </cfRule>
  </conditionalFormatting>
  <conditionalFormatting sqref="F22">
    <cfRule type="expression" priority="318" dxfId="0" stopIfTrue="1">
      <formula>A22=1</formula>
    </cfRule>
  </conditionalFormatting>
  <conditionalFormatting sqref="D25">
    <cfRule type="expression" priority="304" dxfId="0" stopIfTrue="1">
      <formula>A25=1</formula>
    </cfRule>
  </conditionalFormatting>
  <conditionalFormatting sqref="E25">
    <cfRule type="expression" priority="305" dxfId="0" stopIfTrue="1">
      <formula>A25=1</formula>
    </cfRule>
  </conditionalFormatting>
  <conditionalFormatting sqref="F25">
    <cfRule type="expression" priority="306" dxfId="0" stopIfTrue="1">
      <formula>A25=1</formula>
    </cfRule>
  </conditionalFormatting>
  <conditionalFormatting sqref="D8">
    <cfRule type="expression" priority="301" dxfId="0" stopIfTrue="1">
      <formula>A8=1</formula>
    </cfRule>
  </conditionalFormatting>
  <conditionalFormatting sqref="E8">
    <cfRule type="expression" priority="302" dxfId="0" stopIfTrue="1">
      <formula>A8=1</formula>
    </cfRule>
  </conditionalFormatting>
  <conditionalFormatting sqref="F8">
    <cfRule type="expression" priority="303" dxfId="0" stopIfTrue="1">
      <formula>A8=1</formula>
    </cfRule>
  </conditionalFormatting>
  <conditionalFormatting sqref="C12:C14">
    <cfRule type="expression" priority="296" dxfId="0" stopIfTrue="1">
      <formula>A12=1</formula>
    </cfRule>
  </conditionalFormatting>
  <conditionalFormatting sqref="C22:C25">
    <cfRule type="expression" priority="261" dxfId="0" stopIfTrue="1">
      <formula>CQ22=1</formula>
    </cfRule>
  </conditionalFormatting>
  <conditionalFormatting sqref="C9">
    <cfRule type="expression" priority="175" dxfId="0" stopIfTrue="1">
      <formula>A11=1</formula>
    </cfRule>
  </conditionalFormatting>
  <conditionalFormatting sqref="C35">
    <cfRule type="expression" priority="368" dxfId="0" stopIfTrue="1">
      <formula>'видатки з ф'!#REF!=1</formula>
    </cfRule>
  </conditionalFormatting>
  <conditionalFormatting sqref="C15:F15 C17">
    <cfRule type="expression" priority="373" dxfId="0" stopIfTrue="1">
      <formula>HF15=1</formula>
    </cfRule>
  </conditionalFormatting>
  <conditionalFormatting sqref="C18">
    <cfRule type="expression" priority="375" dxfId="0" stopIfTrue="1">
      <formula>HD18=1</formula>
    </cfRule>
  </conditionalFormatting>
  <conditionalFormatting sqref="C16">
    <cfRule type="expression" priority="1" dxfId="0" stopIfTrue="1">
      <formula>HF16=1</formula>
    </cfRule>
  </conditionalFormatting>
  <printOptions/>
  <pageMargins left="0.5511811023622047" right="0.1968503937007874" top="0.5905511811023623" bottom="0.3937007874015748" header="0.15748031496062992" footer="0.1968503937007874"/>
  <pageSetup fitToHeight="0" fitToWidth="1" horizontalDpi="600" verticalDpi="600" orientation="landscape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3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64.25390625" style="45" customWidth="1"/>
    <col min="2" max="2" width="13.625" style="45" customWidth="1"/>
    <col min="3" max="10" width="15.75390625" style="45" customWidth="1"/>
    <col min="11" max="13" width="9.125" style="45" customWidth="1"/>
    <col min="14" max="14" width="11.25390625" style="45" customWidth="1"/>
    <col min="15" max="16384" width="9.125" style="45" customWidth="1"/>
  </cols>
  <sheetData>
    <row r="1" spans="7:8" ht="13.5" customHeight="1">
      <c r="G1" s="145"/>
      <c r="H1" s="145"/>
    </row>
    <row r="2" spans="1:10" ht="20.25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71"/>
      <c r="B3" s="43"/>
      <c r="C3" s="43"/>
      <c r="D3" s="43"/>
      <c r="E3" s="43"/>
      <c r="F3" s="43"/>
      <c r="G3" s="43"/>
      <c r="H3" s="43"/>
      <c r="I3" s="43"/>
      <c r="J3" s="47"/>
    </row>
    <row r="4" spans="1:10" ht="21.75" customHeight="1">
      <c r="A4" s="138" t="s">
        <v>12</v>
      </c>
      <c r="B4" s="139" t="s">
        <v>1</v>
      </c>
      <c r="C4" s="146" t="s">
        <v>75</v>
      </c>
      <c r="D4" s="138" t="s">
        <v>65</v>
      </c>
      <c r="E4" s="138"/>
      <c r="F4" s="138"/>
      <c r="G4" s="138"/>
      <c r="H4" s="138"/>
      <c r="I4" s="146" t="s">
        <v>77</v>
      </c>
      <c r="J4" s="146"/>
    </row>
    <row r="5" spans="1:10" ht="52.5" customHeight="1">
      <c r="A5" s="138"/>
      <c r="B5" s="139"/>
      <c r="C5" s="146"/>
      <c r="D5" s="138" t="s">
        <v>64</v>
      </c>
      <c r="E5" s="138" t="s">
        <v>74</v>
      </c>
      <c r="F5" s="138" t="s">
        <v>76</v>
      </c>
      <c r="G5" s="138" t="s">
        <v>13</v>
      </c>
      <c r="H5" s="138" t="s">
        <v>67</v>
      </c>
      <c r="I5" s="146"/>
      <c r="J5" s="146"/>
    </row>
    <row r="6" spans="1:10" ht="21.75" customHeight="1">
      <c r="A6" s="138"/>
      <c r="B6" s="139"/>
      <c r="C6" s="146"/>
      <c r="D6" s="138"/>
      <c r="E6" s="138"/>
      <c r="F6" s="138"/>
      <c r="G6" s="138"/>
      <c r="H6" s="138"/>
      <c r="I6" s="78" t="s">
        <v>59</v>
      </c>
      <c r="J6" s="62" t="s">
        <v>0</v>
      </c>
    </row>
    <row r="7" spans="1:14" ht="26.25" customHeight="1">
      <c r="A7" s="29" t="s">
        <v>16</v>
      </c>
      <c r="B7" s="29"/>
      <c r="C7" s="128"/>
      <c r="D7" s="42"/>
      <c r="E7" s="42"/>
      <c r="F7" s="42"/>
      <c r="G7" s="42"/>
      <c r="H7" s="42"/>
      <c r="I7" s="131">
        <f>IF(D7=0,"",#REF!/D7*100)</f>
      </c>
      <c r="J7" s="131"/>
      <c r="N7" s="115"/>
    </row>
    <row r="8" spans="1:14" ht="18.75" customHeight="1">
      <c r="A8" s="86" t="s">
        <v>17</v>
      </c>
      <c r="B8" s="28"/>
      <c r="C8" s="67"/>
      <c r="D8" s="132"/>
      <c r="E8" s="132"/>
      <c r="F8" s="132"/>
      <c r="G8" s="37"/>
      <c r="H8" s="37"/>
      <c r="I8" s="131"/>
      <c r="J8" s="131"/>
      <c r="N8" s="115"/>
    </row>
    <row r="9" spans="1:14" ht="18.75" customHeight="1">
      <c r="A9" s="68" t="s">
        <v>28</v>
      </c>
      <c r="B9" s="28">
        <v>19010000</v>
      </c>
      <c r="C9" s="36">
        <v>4331.24022</v>
      </c>
      <c r="D9" s="37">
        <v>11670.8</v>
      </c>
      <c r="E9" s="37">
        <v>2618.4</v>
      </c>
      <c r="F9" s="37">
        <v>9767.94603</v>
      </c>
      <c r="G9" s="37" t="s">
        <v>90</v>
      </c>
      <c r="H9" s="37">
        <f aca="true" t="shared" si="0" ref="H9:H18">F9-E9</f>
        <v>7149.5460299999995</v>
      </c>
      <c r="I9" s="37" t="s">
        <v>91</v>
      </c>
      <c r="J9" s="37">
        <f aca="true" t="shared" si="1" ref="J9:J18">F9-C9</f>
        <v>5436.7058099999995</v>
      </c>
      <c r="K9" s="107"/>
      <c r="L9" s="108"/>
      <c r="M9" s="108"/>
      <c r="N9" s="115"/>
    </row>
    <row r="10" spans="1:14" ht="33.75" customHeight="1">
      <c r="A10" s="68" t="s">
        <v>72</v>
      </c>
      <c r="B10" s="28">
        <v>21110000</v>
      </c>
      <c r="C10" s="36"/>
      <c r="D10" s="37">
        <v>0</v>
      </c>
      <c r="E10" s="37">
        <v>0</v>
      </c>
      <c r="F10" s="37">
        <v>32.45477</v>
      </c>
      <c r="G10" s="37"/>
      <c r="H10" s="37">
        <f t="shared" si="0"/>
        <v>32.45477</v>
      </c>
      <c r="I10" s="37"/>
      <c r="J10" s="37">
        <f t="shared" si="1"/>
        <v>32.45477</v>
      </c>
      <c r="K10" s="107"/>
      <c r="L10" s="108"/>
      <c r="M10" s="108"/>
      <c r="N10" s="115"/>
    </row>
    <row r="11" spans="1:14" ht="18.75" customHeight="1">
      <c r="A11" s="68" t="s">
        <v>14</v>
      </c>
      <c r="B11" s="28">
        <v>24060000</v>
      </c>
      <c r="C11" s="36">
        <v>45.95803</v>
      </c>
      <c r="D11" s="37">
        <v>25.9</v>
      </c>
      <c r="E11" s="37">
        <v>8.9</v>
      </c>
      <c r="F11" s="37">
        <v>32.24037</v>
      </c>
      <c r="G11" s="37" t="s">
        <v>92</v>
      </c>
      <c r="H11" s="37">
        <f t="shared" si="0"/>
        <v>23.34037</v>
      </c>
      <c r="I11" s="37">
        <f aca="true" t="shared" si="2" ref="I11:I18">SUM(F11-C11)/C11*100</f>
        <v>-29.848233268484314</v>
      </c>
      <c r="J11" s="37">
        <v>-13.8</v>
      </c>
      <c r="K11" s="107"/>
      <c r="L11" s="108"/>
      <c r="M11" s="108"/>
      <c r="N11" s="115"/>
    </row>
    <row r="12" spans="1:14" ht="65.25" customHeight="1">
      <c r="A12" s="68" t="s">
        <v>61</v>
      </c>
      <c r="B12" s="28">
        <v>24110900</v>
      </c>
      <c r="C12" s="36"/>
      <c r="D12" s="37">
        <v>0</v>
      </c>
      <c r="E12" s="37">
        <v>0</v>
      </c>
      <c r="F12" s="37">
        <v>1.15195</v>
      </c>
      <c r="G12" s="37"/>
      <c r="H12" s="37">
        <f t="shared" si="0"/>
        <v>1.15195</v>
      </c>
      <c r="I12" s="37"/>
      <c r="J12" s="37">
        <f t="shared" si="1"/>
        <v>1.15195</v>
      </c>
      <c r="K12" s="107"/>
      <c r="L12" s="108"/>
      <c r="M12" s="108"/>
      <c r="N12" s="115"/>
    </row>
    <row r="13" spans="1:14" s="117" customFormat="1" ht="18.75" customHeight="1">
      <c r="A13" s="85" t="s">
        <v>18</v>
      </c>
      <c r="B13" s="28">
        <v>25000000</v>
      </c>
      <c r="C13" s="70">
        <v>34862.10701</v>
      </c>
      <c r="D13" s="37">
        <v>89284.543</v>
      </c>
      <c r="E13" s="37">
        <v>22321.13575</v>
      </c>
      <c r="F13" s="151">
        <v>26622.85399</v>
      </c>
      <c r="G13" s="37">
        <f aca="true" t="shared" si="3" ref="G13:G18">F13/E13*100</f>
        <v>119.27195053235586</v>
      </c>
      <c r="H13" s="37">
        <f t="shared" si="0"/>
        <v>4301.718239999998</v>
      </c>
      <c r="I13" s="37">
        <f t="shared" si="2"/>
        <v>-23.633835492606963</v>
      </c>
      <c r="J13" s="37">
        <f t="shared" si="1"/>
        <v>-8239.25302</v>
      </c>
      <c r="K13" s="107"/>
      <c r="L13" s="108"/>
      <c r="M13" s="108"/>
      <c r="N13" s="116"/>
    </row>
    <row r="14" spans="1:14" s="117" customFormat="1" ht="22.5" customHeight="1">
      <c r="A14" s="86" t="s">
        <v>2</v>
      </c>
      <c r="B14" s="29"/>
      <c r="C14" s="42">
        <f>SUM(C9:C13)</f>
        <v>39239.30526</v>
      </c>
      <c r="D14" s="42">
        <f>SUM(D9:D13)</f>
        <v>100981.243</v>
      </c>
      <c r="E14" s="42">
        <f>SUM(E9:E13)</f>
        <v>24948.43575</v>
      </c>
      <c r="F14" s="42">
        <f>SUM(F9:F13)</f>
        <v>36456.64711</v>
      </c>
      <c r="G14" s="42">
        <f t="shared" si="3"/>
        <v>146.1279876434738</v>
      </c>
      <c r="H14" s="42">
        <f t="shared" si="0"/>
        <v>11508.211359999998</v>
      </c>
      <c r="I14" s="42">
        <f t="shared" si="2"/>
        <v>-7.09150718026755</v>
      </c>
      <c r="J14" s="42">
        <f t="shared" si="1"/>
        <v>-2782.658150000003</v>
      </c>
      <c r="K14" s="107"/>
      <c r="L14" s="108"/>
      <c r="M14" s="108"/>
      <c r="N14" s="115"/>
    </row>
    <row r="15" spans="1:14" s="117" customFormat="1" ht="18.75" customHeight="1">
      <c r="A15" s="68" t="s">
        <v>3</v>
      </c>
      <c r="B15" s="28">
        <v>40000000</v>
      </c>
      <c r="C15" s="37">
        <f>SUM(C16:C17)</f>
        <v>147557.6</v>
      </c>
      <c r="D15" s="37">
        <f>SUM(D16:D17)</f>
        <v>1810.284</v>
      </c>
      <c r="E15" s="37">
        <f>SUM(E16:E17)</f>
        <v>1810.284</v>
      </c>
      <c r="F15" s="37">
        <f>SUM(F16:F17)</f>
        <v>0</v>
      </c>
      <c r="G15" s="37">
        <f t="shared" si="3"/>
        <v>0</v>
      </c>
      <c r="H15" s="37">
        <f t="shared" si="0"/>
        <v>-1810.284</v>
      </c>
      <c r="I15" s="37">
        <f t="shared" si="2"/>
        <v>-100</v>
      </c>
      <c r="J15" s="37">
        <f t="shared" si="1"/>
        <v>-147557.6</v>
      </c>
      <c r="K15" s="107"/>
      <c r="L15" s="108"/>
      <c r="M15" s="108"/>
      <c r="N15" s="115"/>
    </row>
    <row r="16" spans="1:14" ht="81" customHeight="1">
      <c r="A16" s="68" t="s">
        <v>39</v>
      </c>
      <c r="B16" s="28">
        <v>41037300</v>
      </c>
      <c r="C16" s="37">
        <v>147557.6</v>
      </c>
      <c r="D16" s="37"/>
      <c r="E16" s="37"/>
      <c r="F16" s="37"/>
      <c r="G16" s="37"/>
      <c r="H16" s="37">
        <f t="shared" si="0"/>
        <v>0</v>
      </c>
      <c r="I16" s="37">
        <f t="shared" si="2"/>
        <v>-100</v>
      </c>
      <c r="J16" s="37">
        <f t="shared" si="1"/>
        <v>-147557.6</v>
      </c>
      <c r="K16" s="107"/>
      <c r="L16" s="108"/>
      <c r="M16" s="108"/>
      <c r="N16" s="115"/>
    </row>
    <row r="17" spans="1:14" ht="18.75" customHeight="1">
      <c r="A17" s="68" t="s">
        <v>50</v>
      </c>
      <c r="B17" s="28">
        <v>41053900</v>
      </c>
      <c r="C17" s="37"/>
      <c r="D17" s="37">
        <v>1810.284</v>
      </c>
      <c r="E17" s="37">
        <v>1810.284</v>
      </c>
      <c r="F17" s="37">
        <v>0</v>
      </c>
      <c r="G17" s="37">
        <f t="shared" si="3"/>
        <v>0</v>
      </c>
      <c r="H17" s="37">
        <f t="shared" si="0"/>
        <v>-1810.284</v>
      </c>
      <c r="I17" s="37"/>
      <c r="J17" s="37">
        <f t="shared" si="1"/>
        <v>0</v>
      </c>
      <c r="K17" s="107"/>
      <c r="L17" s="108"/>
      <c r="M17" s="108"/>
      <c r="N17" s="115"/>
    </row>
    <row r="18" spans="1:14" ht="22.5" customHeight="1">
      <c r="A18" s="69" t="s">
        <v>20</v>
      </c>
      <c r="B18" s="28"/>
      <c r="C18" s="42">
        <f>SUM(C14+C15)</f>
        <v>186796.90526</v>
      </c>
      <c r="D18" s="42">
        <f>SUM(D14+D15)</f>
        <v>102791.527</v>
      </c>
      <c r="E18" s="42">
        <f>SUM(E14+E15)</f>
        <v>26758.71975</v>
      </c>
      <c r="F18" s="42">
        <f>SUM(F14+F15)</f>
        <v>36456.64711</v>
      </c>
      <c r="G18" s="42">
        <f t="shared" si="3"/>
        <v>136.242120141043</v>
      </c>
      <c r="H18" s="42">
        <f t="shared" si="0"/>
        <v>9697.927359999998</v>
      </c>
      <c r="I18" s="42">
        <f t="shared" si="2"/>
        <v>-80.48327028798657</v>
      </c>
      <c r="J18" s="42">
        <f t="shared" si="1"/>
        <v>-150340.25815</v>
      </c>
      <c r="K18" s="107"/>
      <c r="L18" s="108"/>
      <c r="M18" s="108"/>
      <c r="N18" s="115"/>
    </row>
    <row r="19" spans="1:14" ht="15.75">
      <c r="A19" s="118"/>
      <c r="C19" s="46"/>
      <c r="D19" s="55"/>
      <c r="E19" s="55"/>
      <c r="F19" s="55"/>
      <c r="G19" s="55"/>
      <c r="N19" s="115"/>
    </row>
    <row r="20" spans="1:13" ht="15">
      <c r="A20" s="118"/>
      <c r="B20" s="119"/>
      <c r="C20" s="120"/>
      <c r="D20" s="51"/>
      <c r="E20" s="51"/>
      <c r="F20" s="51"/>
      <c r="G20" s="121"/>
      <c r="H20" s="115"/>
      <c r="I20" s="122"/>
      <c r="M20" s="115"/>
    </row>
    <row r="21" spans="1:12" ht="15">
      <c r="A21" s="118"/>
      <c r="B21" s="111"/>
      <c r="C21" s="111"/>
      <c r="D21" s="51"/>
      <c r="E21" s="51"/>
      <c r="F21" s="51"/>
      <c r="G21" s="123"/>
      <c r="H21" s="115"/>
      <c r="I21" s="122"/>
      <c r="L21" s="115"/>
    </row>
    <row r="22" spans="1:12" ht="15">
      <c r="A22" s="118"/>
      <c r="B22" s="119"/>
      <c r="C22" s="120"/>
      <c r="D22" s="135"/>
      <c r="E22" s="135"/>
      <c r="F22" s="135"/>
      <c r="G22" s="121"/>
      <c r="H22" s="115"/>
      <c r="I22" s="122"/>
      <c r="L22" s="115"/>
    </row>
    <row r="23" spans="1:10" ht="15">
      <c r="A23" s="118"/>
      <c r="B23" s="111"/>
      <c r="C23" s="111"/>
      <c r="D23" s="135"/>
      <c r="E23" s="135"/>
      <c r="F23" s="135"/>
      <c r="G23" s="111"/>
      <c r="H23" s="115"/>
      <c r="I23" s="122"/>
      <c r="J23" s="115"/>
    </row>
    <row r="24" spans="1:10" ht="15">
      <c r="A24" s="118"/>
      <c r="B24" s="119"/>
      <c r="C24" s="120"/>
      <c r="D24" s="120"/>
      <c r="E24" s="120"/>
      <c r="F24" s="120"/>
      <c r="G24" s="110"/>
      <c r="H24" s="115"/>
      <c r="I24" s="122"/>
      <c r="J24" s="115"/>
    </row>
    <row r="25" spans="1:10" ht="15">
      <c r="A25" s="118"/>
      <c r="B25" s="111"/>
      <c r="C25" s="111"/>
      <c r="D25" s="111"/>
      <c r="E25" s="111"/>
      <c r="F25" s="111"/>
      <c r="G25" s="111"/>
      <c r="H25" s="115"/>
      <c r="I25" s="122"/>
      <c r="J25" s="115"/>
    </row>
    <row r="26" spans="1:12" ht="15">
      <c r="A26" s="118"/>
      <c r="L26" s="115"/>
    </row>
    <row r="27" spans="1:6" ht="15">
      <c r="A27" s="118"/>
      <c r="D27" s="120"/>
      <c r="E27" s="120"/>
      <c r="F27" s="120"/>
    </row>
    <row r="28" spans="1:6" ht="15">
      <c r="A28" s="118"/>
      <c r="D28" s="51"/>
      <c r="E28" s="51"/>
      <c r="F28" s="51"/>
    </row>
    <row r="29" spans="1:6" ht="15">
      <c r="A29" s="118"/>
      <c r="D29" s="51"/>
      <c r="E29" s="51"/>
      <c r="F29" s="51"/>
    </row>
    <row r="30" spans="1:6" ht="15">
      <c r="A30" s="118"/>
      <c r="D30" s="120"/>
      <c r="E30" s="111"/>
      <c r="F30" s="111"/>
    </row>
    <row r="31" spans="1:4" ht="15">
      <c r="A31" s="118"/>
      <c r="D31" s="111"/>
    </row>
    <row r="32" ht="15">
      <c r="A32" s="118"/>
    </row>
    <row r="33" ht="15">
      <c r="A33" s="118"/>
    </row>
  </sheetData>
  <sheetProtection/>
  <mergeCells count="12">
    <mergeCell ref="I4:J5"/>
    <mergeCell ref="E5:E6"/>
    <mergeCell ref="A2:J2"/>
    <mergeCell ref="D5:D6"/>
    <mergeCell ref="F5:F6"/>
    <mergeCell ref="G5:G6"/>
    <mergeCell ref="H5:H6"/>
    <mergeCell ref="G1:H1"/>
    <mergeCell ref="A4:A6"/>
    <mergeCell ref="B4:B6"/>
    <mergeCell ref="C4:C6"/>
    <mergeCell ref="D4:H4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66"/>
  <sheetViews>
    <sheetView tabSelected="1" view="pageBreakPreview" zoomScale="85" zoomScaleSheetLayoutView="85" zoomScalePageLayoutView="0" workbookViewId="0" topLeftCell="A1">
      <selection activeCell="L12" sqref="L12"/>
    </sheetView>
  </sheetViews>
  <sheetFormatPr defaultColWidth="9.00390625" defaultRowHeight="12.75"/>
  <cols>
    <col min="1" max="1" width="64.25390625" style="5" customWidth="1"/>
    <col min="2" max="2" width="13.625" style="5" customWidth="1"/>
    <col min="3" max="10" width="15.75390625" style="5" customWidth="1"/>
    <col min="11" max="16384" width="9.125" style="5" customWidth="1"/>
  </cols>
  <sheetData>
    <row r="1" spans="1:10" ht="12.75">
      <c r="A1" s="45"/>
      <c r="B1" s="45"/>
      <c r="C1" s="45"/>
      <c r="D1" s="45"/>
      <c r="E1" s="45"/>
      <c r="F1" s="45"/>
      <c r="G1" s="145"/>
      <c r="H1" s="145"/>
      <c r="I1" s="45"/>
      <c r="J1" s="45"/>
    </row>
    <row r="2" spans="1:10" ht="20.25">
      <c r="A2" s="147" t="s">
        <v>80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3.5" customHeight="1">
      <c r="A3" s="71"/>
      <c r="B3" s="43"/>
      <c r="C3" s="43"/>
      <c r="D3" s="43"/>
      <c r="E3" s="43"/>
      <c r="F3" s="43"/>
      <c r="G3" s="43"/>
      <c r="H3" s="43"/>
      <c r="I3" s="43"/>
      <c r="J3" s="47"/>
    </row>
    <row r="4" spans="1:10" ht="21.75" customHeight="1">
      <c r="A4" s="141" t="s">
        <v>12</v>
      </c>
      <c r="B4" s="148" t="s">
        <v>1</v>
      </c>
      <c r="C4" s="140" t="s">
        <v>75</v>
      </c>
      <c r="D4" s="149" t="s">
        <v>65</v>
      </c>
      <c r="E4" s="149"/>
      <c r="F4" s="149"/>
      <c r="G4" s="149"/>
      <c r="H4" s="149"/>
      <c r="I4" s="140" t="s">
        <v>77</v>
      </c>
      <c r="J4" s="140"/>
    </row>
    <row r="5" spans="1:10" ht="52.5" customHeight="1">
      <c r="A5" s="141"/>
      <c r="B5" s="148"/>
      <c r="C5" s="140"/>
      <c r="D5" s="141" t="s">
        <v>64</v>
      </c>
      <c r="E5" s="141" t="s">
        <v>74</v>
      </c>
      <c r="F5" s="141" t="s">
        <v>98</v>
      </c>
      <c r="G5" s="141" t="s">
        <v>13</v>
      </c>
      <c r="H5" s="141" t="s">
        <v>68</v>
      </c>
      <c r="I5" s="140"/>
      <c r="J5" s="140"/>
    </row>
    <row r="6" spans="1:10" ht="21.75" customHeight="1">
      <c r="A6" s="141"/>
      <c r="B6" s="148"/>
      <c r="C6" s="140"/>
      <c r="D6" s="141"/>
      <c r="E6" s="141"/>
      <c r="F6" s="141"/>
      <c r="G6" s="141"/>
      <c r="H6" s="141"/>
      <c r="I6" s="79" t="s">
        <v>59</v>
      </c>
      <c r="J6" s="21" t="s">
        <v>0</v>
      </c>
    </row>
    <row r="7" spans="1:10" ht="26.25" customHeight="1">
      <c r="A7" s="76" t="s">
        <v>4</v>
      </c>
      <c r="B7" s="2"/>
      <c r="C7" s="2"/>
      <c r="D7" s="53"/>
      <c r="E7" s="53"/>
      <c r="F7" s="53" t="s">
        <v>58</v>
      </c>
      <c r="G7" s="3"/>
      <c r="H7" s="3"/>
      <c r="I7" s="16"/>
      <c r="J7" s="16"/>
    </row>
    <row r="8" spans="1:10" ht="18.75" customHeight="1">
      <c r="A8" s="80" t="s">
        <v>5</v>
      </c>
      <c r="B8" s="81" t="s">
        <v>32</v>
      </c>
      <c r="C8" s="37">
        <v>18525.13564</v>
      </c>
      <c r="D8" s="49">
        <v>53766.345</v>
      </c>
      <c r="E8" s="49">
        <v>13441.58625</v>
      </c>
      <c r="F8" s="151">
        <v>17764.87696</v>
      </c>
      <c r="G8" s="49">
        <f>F8/E8*100</f>
        <v>132.16354550416253</v>
      </c>
      <c r="H8" s="50">
        <f>F8-E8</f>
        <v>4323.290710000001</v>
      </c>
      <c r="I8" s="50">
        <f>SUM(F8-C8)/C8*100</f>
        <v>-4.103930436862372</v>
      </c>
      <c r="J8" s="50">
        <f>F8-C8</f>
        <v>-760.258679999999</v>
      </c>
    </row>
    <row r="9" spans="1:10" ht="18.75" customHeight="1">
      <c r="A9" s="80" t="s">
        <v>19</v>
      </c>
      <c r="B9" s="81" t="s">
        <v>33</v>
      </c>
      <c r="C9" s="37">
        <v>2560.12572</v>
      </c>
      <c r="D9" s="49">
        <v>38886.803</v>
      </c>
      <c r="E9" s="49">
        <v>7276.45075</v>
      </c>
      <c r="F9" s="49">
        <v>815.9596200000001</v>
      </c>
      <c r="G9" s="49">
        <f aca="true" t="shared" si="0" ref="G9:G16">F9/E9*100</f>
        <v>11.21370360405449</v>
      </c>
      <c r="H9" s="50">
        <f aca="true" t="shared" si="1" ref="H9:H18">F9-E9</f>
        <v>-6460.49113</v>
      </c>
      <c r="I9" s="50">
        <f aca="true" t="shared" si="2" ref="I9:I16">SUM(F9-C9)/C9*100</f>
        <v>-68.12814255074942</v>
      </c>
      <c r="J9" s="50">
        <f aca="true" t="shared" si="3" ref="J9:J18">F9-C9</f>
        <v>-1744.1661</v>
      </c>
    </row>
    <row r="10" spans="1:10" ht="18.75" customHeight="1">
      <c r="A10" s="80" t="s">
        <v>15</v>
      </c>
      <c r="B10" s="81" t="s">
        <v>35</v>
      </c>
      <c r="C10" s="37">
        <v>6304.73643</v>
      </c>
      <c r="D10" s="49">
        <v>32651.902000000002</v>
      </c>
      <c r="E10" s="49">
        <v>8162.9755000000005</v>
      </c>
      <c r="F10" s="49">
        <v>6274.1242</v>
      </c>
      <c r="G10" s="49">
        <f t="shared" si="0"/>
        <v>76.86075010270457</v>
      </c>
      <c r="H10" s="50">
        <f t="shared" si="1"/>
        <v>-1888.8513000000003</v>
      </c>
      <c r="I10" s="50">
        <f t="shared" si="2"/>
        <v>-0.4855433742533108</v>
      </c>
      <c r="J10" s="50">
        <f t="shared" si="3"/>
        <v>-30.612229999999727</v>
      </c>
    </row>
    <row r="11" spans="1:10" s="9" customFormat="1" ht="18.75" customHeight="1">
      <c r="A11" s="80" t="s">
        <v>6</v>
      </c>
      <c r="B11" s="82">
        <v>4000</v>
      </c>
      <c r="C11" s="37">
        <v>322.32694</v>
      </c>
      <c r="D11" s="49">
        <v>329.565</v>
      </c>
      <c r="E11" s="49">
        <v>82.39125</v>
      </c>
      <c r="F11" s="49">
        <v>736.5098300000001</v>
      </c>
      <c r="G11" s="49" t="s">
        <v>93</v>
      </c>
      <c r="H11" s="50">
        <f t="shared" si="1"/>
        <v>654.1185800000001</v>
      </c>
      <c r="I11" s="50">
        <f t="shared" si="2"/>
        <v>128.49775758737388</v>
      </c>
      <c r="J11" s="50">
        <f t="shared" si="3"/>
        <v>414.1828900000001</v>
      </c>
    </row>
    <row r="12" spans="1:10" ht="18.75" customHeight="1">
      <c r="A12" s="80" t="s">
        <v>7</v>
      </c>
      <c r="B12" s="74">
        <v>5000</v>
      </c>
      <c r="C12" s="37">
        <v>3.46348</v>
      </c>
      <c r="D12" s="49">
        <v>100</v>
      </c>
      <c r="E12" s="49">
        <v>25</v>
      </c>
      <c r="F12" s="151">
        <v>0</v>
      </c>
      <c r="G12" s="151">
        <f t="shared" si="0"/>
        <v>0</v>
      </c>
      <c r="H12" s="98">
        <f t="shared" si="1"/>
        <v>-25</v>
      </c>
      <c r="I12" s="98">
        <f t="shared" si="2"/>
        <v>-100</v>
      </c>
      <c r="J12" s="98">
        <f t="shared" si="3"/>
        <v>-3.46348</v>
      </c>
    </row>
    <row r="13" spans="1:10" ht="18.75" customHeight="1">
      <c r="A13" s="80" t="s">
        <v>55</v>
      </c>
      <c r="B13" s="74" t="s">
        <v>54</v>
      </c>
      <c r="C13" s="37"/>
      <c r="D13" s="49">
        <v>6018.49</v>
      </c>
      <c r="E13" s="49">
        <v>2049.126</v>
      </c>
      <c r="F13" s="49">
        <v>0</v>
      </c>
      <c r="G13" s="49">
        <f t="shared" si="0"/>
        <v>0</v>
      </c>
      <c r="H13" s="50">
        <f t="shared" si="1"/>
        <v>-2049.126</v>
      </c>
      <c r="I13" s="50"/>
      <c r="J13" s="50">
        <f t="shared" si="3"/>
        <v>0</v>
      </c>
    </row>
    <row r="14" spans="1:10" ht="18.75" customHeight="1">
      <c r="A14" s="80" t="s">
        <v>40</v>
      </c>
      <c r="B14" s="74">
        <v>7000</v>
      </c>
      <c r="C14" s="37"/>
      <c r="D14" s="49">
        <v>603951.497</v>
      </c>
      <c r="E14" s="49">
        <v>593142.427</v>
      </c>
      <c r="F14" s="49">
        <v>30388.61347</v>
      </c>
      <c r="G14" s="49">
        <f t="shared" si="0"/>
        <v>5.123324868817721</v>
      </c>
      <c r="H14" s="50">
        <f t="shared" si="1"/>
        <v>-562753.81353</v>
      </c>
      <c r="I14" s="50"/>
      <c r="J14" s="50">
        <f t="shared" si="3"/>
        <v>30388.61347</v>
      </c>
    </row>
    <row r="15" spans="1:10" ht="18.75" customHeight="1">
      <c r="A15" s="80" t="s">
        <v>41</v>
      </c>
      <c r="B15" s="74">
        <v>8000</v>
      </c>
      <c r="C15" s="37"/>
      <c r="D15" s="49">
        <v>988652.068</v>
      </c>
      <c r="E15" s="49">
        <v>793044.819</v>
      </c>
      <c r="F15" s="49">
        <v>60920.29598</v>
      </c>
      <c r="G15" s="49">
        <f t="shared" si="0"/>
        <v>7.681822580572209</v>
      </c>
      <c r="H15" s="50">
        <f t="shared" si="1"/>
        <v>-732124.52302</v>
      </c>
      <c r="I15" s="50"/>
      <c r="J15" s="50">
        <f t="shared" si="3"/>
        <v>60920.29598</v>
      </c>
    </row>
    <row r="16" spans="1:10" ht="18.75" customHeight="1">
      <c r="A16" s="80" t="s">
        <v>49</v>
      </c>
      <c r="B16" s="74">
        <v>9000</v>
      </c>
      <c r="C16" s="37">
        <v>12804.513</v>
      </c>
      <c r="D16" s="49">
        <v>169566.83</v>
      </c>
      <c r="E16" s="49">
        <v>169566.83</v>
      </c>
      <c r="F16" s="49">
        <v>18545.125</v>
      </c>
      <c r="G16" s="49">
        <f t="shared" si="0"/>
        <v>10.936764578308152</v>
      </c>
      <c r="H16" s="50">
        <f t="shared" si="1"/>
        <v>-151021.705</v>
      </c>
      <c r="I16" s="50">
        <f t="shared" si="2"/>
        <v>44.832724212158624</v>
      </c>
      <c r="J16" s="50">
        <f t="shared" si="3"/>
        <v>5740.611999999999</v>
      </c>
    </row>
    <row r="17" spans="1:10" ht="52.5" customHeight="1">
      <c r="A17" s="1" t="s">
        <v>73</v>
      </c>
      <c r="B17" s="74">
        <v>8822</v>
      </c>
      <c r="C17" s="88"/>
      <c r="D17" s="49">
        <v>0</v>
      </c>
      <c r="E17" s="49">
        <v>0</v>
      </c>
      <c r="F17" s="49">
        <v>-24.18677</v>
      </c>
      <c r="G17" s="49"/>
      <c r="H17" s="50">
        <f t="shared" si="1"/>
        <v>-24.18677</v>
      </c>
      <c r="I17" s="50"/>
      <c r="J17" s="50">
        <f t="shared" si="3"/>
        <v>-24.18677</v>
      </c>
    </row>
    <row r="18" spans="1:10" ht="33.75" customHeight="1">
      <c r="A18" s="1" t="s">
        <v>62</v>
      </c>
      <c r="B18" s="28">
        <v>8842</v>
      </c>
      <c r="C18" s="49">
        <v>-16.843</v>
      </c>
      <c r="D18" s="37">
        <v>0</v>
      </c>
      <c r="E18" s="37">
        <v>0</v>
      </c>
      <c r="F18" s="152">
        <v>-46.107</v>
      </c>
      <c r="G18" s="49"/>
      <c r="H18" s="50">
        <f t="shared" si="1"/>
        <v>-46.107</v>
      </c>
      <c r="I18" s="50" t="s">
        <v>95</v>
      </c>
      <c r="J18" s="50">
        <f t="shared" si="3"/>
        <v>-29.264</v>
      </c>
    </row>
    <row r="19" spans="1:10" ht="24" customHeight="1">
      <c r="A19" s="12" t="s">
        <v>21</v>
      </c>
      <c r="B19" s="32"/>
      <c r="C19" s="42">
        <f>SUM(C8:C18)</f>
        <v>40503.45821</v>
      </c>
      <c r="D19" s="42">
        <f>SUM(D8:D18)</f>
        <v>1893923.5</v>
      </c>
      <c r="E19" s="42">
        <f>SUM(E8:E18)</f>
        <v>1586791.60575</v>
      </c>
      <c r="F19" s="42">
        <f>SUM(F8:F18)</f>
        <v>135375.21129</v>
      </c>
      <c r="G19" s="42">
        <f>F19/E19*100</f>
        <v>8.531379344297365</v>
      </c>
      <c r="H19" s="42">
        <f>F19-E19</f>
        <v>-1451416.39446</v>
      </c>
      <c r="I19" s="77" t="s">
        <v>94</v>
      </c>
      <c r="J19" s="42">
        <f>F19-C19</f>
        <v>94871.75308000001</v>
      </c>
    </row>
    <row r="20" spans="1:10" ht="15.75">
      <c r="A20" s="56"/>
      <c r="B20" s="35"/>
      <c r="C20" s="35"/>
      <c r="D20" s="51"/>
      <c r="E20" s="51"/>
      <c r="F20" s="51"/>
      <c r="G20" s="8"/>
      <c r="H20" s="17"/>
      <c r="I20" s="4"/>
      <c r="J20" s="4"/>
    </row>
    <row r="21" spans="1:10" ht="15">
      <c r="A21" s="56"/>
      <c r="B21" s="57"/>
      <c r="C21" s="51"/>
      <c r="D21" s="51"/>
      <c r="E21" s="51"/>
      <c r="F21" s="51"/>
      <c r="G21" s="35"/>
      <c r="H21" s="51"/>
      <c r="I21" s="51"/>
      <c r="J21" s="51"/>
    </row>
    <row r="22" spans="1:10" ht="15">
      <c r="A22" s="10"/>
      <c r="B22" s="91"/>
      <c r="C22" s="95"/>
      <c r="D22" s="51"/>
      <c r="E22" s="51"/>
      <c r="F22" s="51"/>
      <c r="G22" s="35"/>
      <c r="H22" s="35"/>
      <c r="I22" s="35"/>
      <c r="J22" s="51"/>
    </row>
    <row r="23" spans="1:10" ht="15">
      <c r="A23" s="10"/>
      <c r="B23" s="35"/>
      <c r="C23" s="51"/>
      <c r="D23" s="51"/>
      <c r="E23" s="51"/>
      <c r="F23" s="136"/>
      <c r="G23" s="35"/>
      <c r="H23" s="35"/>
      <c r="I23" s="35"/>
      <c r="J23" s="51"/>
    </row>
    <row r="24" spans="1:10" ht="15.75">
      <c r="A24" s="10"/>
      <c r="B24" s="91"/>
      <c r="C24" s="95"/>
      <c r="E24" s="106"/>
      <c r="F24" s="109"/>
      <c r="G24" s="20"/>
      <c r="H24" s="35"/>
      <c r="I24" s="35"/>
      <c r="J24" s="51"/>
    </row>
    <row r="25" spans="1:10" ht="15.75">
      <c r="A25" s="10"/>
      <c r="C25" s="114"/>
      <c r="D25" s="114"/>
      <c r="E25" s="114"/>
      <c r="F25" s="114"/>
      <c r="G25" s="20"/>
      <c r="H25" s="35"/>
      <c r="I25" s="35"/>
      <c r="J25" s="51"/>
    </row>
    <row r="26" spans="1:10" ht="15.75">
      <c r="A26" s="10"/>
      <c r="D26" s="19"/>
      <c r="E26" s="20"/>
      <c r="F26" s="20"/>
      <c r="G26" s="11"/>
      <c r="H26" s="35"/>
      <c r="I26" s="35"/>
      <c r="J26" s="51"/>
    </row>
    <row r="27" spans="1:10" ht="15.75">
      <c r="A27" s="10"/>
      <c r="C27" s="18"/>
      <c r="D27" s="19"/>
      <c r="E27" s="20"/>
      <c r="F27" s="20"/>
      <c r="H27" s="35"/>
      <c r="I27" s="35"/>
      <c r="J27" s="51"/>
    </row>
    <row r="28" spans="1:10" ht="15.75">
      <c r="A28" s="10"/>
      <c r="D28" s="18"/>
      <c r="E28" s="19"/>
      <c r="F28" s="20"/>
      <c r="H28" s="35"/>
      <c r="I28" s="35"/>
      <c r="J28" s="51"/>
    </row>
    <row r="29" spans="1:10" ht="15.75">
      <c r="A29" s="10"/>
      <c r="D29" s="18"/>
      <c r="E29" s="19"/>
      <c r="F29" s="20"/>
      <c r="J29" s="35"/>
    </row>
    <row r="30" spans="1:10" ht="15.75">
      <c r="A30" s="10"/>
      <c r="D30" s="18"/>
      <c r="E30" s="19"/>
      <c r="F30" s="20"/>
      <c r="J30" s="35"/>
    </row>
    <row r="31" spans="1:10" ht="15.75">
      <c r="A31" s="10"/>
      <c r="D31" s="18"/>
      <c r="E31" s="19"/>
      <c r="F31" s="20"/>
      <c r="J31" s="35"/>
    </row>
    <row r="32" spans="1:10" ht="15.75">
      <c r="A32" s="10"/>
      <c r="D32" s="18"/>
      <c r="E32" s="19"/>
      <c r="F32" s="20"/>
      <c r="J32" s="35"/>
    </row>
    <row r="33" spans="1:10" ht="15.75">
      <c r="A33" s="10"/>
      <c r="D33" s="18"/>
      <c r="E33" s="19"/>
      <c r="F33" s="20"/>
      <c r="J33" s="35"/>
    </row>
    <row r="34" spans="1:6" ht="15.75">
      <c r="A34" s="10"/>
      <c r="D34" s="18"/>
      <c r="E34" s="19"/>
      <c r="F34" s="20"/>
    </row>
    <row r="35" spans="1:6" ht="15">
      <c r="A35" s="10"/>
      <c r="D35" s="11"/>
      <c r="E35" s="11"/>
      <c r="F35" s="11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</sheetData>
  <sheetProtection/>
  <mergeCells count="12">
    <mergeCell ref="G5:G6"/>
    <mergeCell ref="H5:H6"/>
    <mergeCell ref="G1:H1"/>
    <mergeCell ref="A2:J2"/>
    <mergeCell ref="A4:A6"/>
    <mergeCell ref="B4:B6"/>
    <mergeCell ref="C4:C6"/>
    <mergeCell ref="D4:H4"/>
    <mergeCell ref="I4:J5"/>
    <mergeCell ref="D5:D6"/>
    <mergeCell ref="E5:E6"/>
    <mergeCell ref="F5:F6"/>
  </mergeCells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budobl2</cp:lastModifiedBy>
  <cp:lastPrinted>2024-04-12T07:59:11Z</cp:lastPrinted>
  <dcterms:created xsi:type="dcterms:W3CDTF">2000-06-16T12:18:08Z</dcterms:created>
  <dcterms:modified xsi:type="dcterms:W3CDTF">2024-04-25T07:32:46Z</dcterms:modified>
  <cp:category/>
  <cp:version/>
  <cp:contentType/>
  <cp:contentStatus/>
</cp:coreProperties>
</file>